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055" windowHeight="7680"/>
  </bookViews>
  <sheets>
    <sheet name="INFORMACION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44" i="1"/>
  <c r="U46"/>
  <c r="C46"/>
  <c r="C47" s="1"/>
  <c r="AF41"/>
  <c r="AF42" s="1"/>
  <c r="AE41"/>
  <c r="AE42" s="1"/>
  <c r="AD41"/>
  <c r="AD42" s="1"/>
  <c r="AD44" s="1"/>
  <c r="AC41"/>
  <c r="AC42" s="1"/>
  <c r="AB41"/>
  <c r="AB42" s="1"/>
  <c r="AA41"/>
  <c r="AA42" s="1"/>
  <c r="Z41"/>
  <c r="Z42" s="1"/>
  <c r="Y41"/>
  <c r="Y42" s="1"/>
  <c r="Y44" s="1"/>
  <c r="Y43" s="1"/>
  <c r="X41"/>
  <c r="X42" s="1"/>
  <c r="W41"/>
  <c r="W42" s="1"/>
  <c r="V41"/>
  <c r="V42" s="1"/>
  <c r="U41"/>
  <c r="U42" s="1"/>
  <c r="T41"/>
  <c r="T42" s="1"/>
  <c r="S41"/>
  <c r="S42" s="1"/>
  <c r="R41"/>
  <c r="R42" s="1"/>
  <c r="Q41"/>
  <c r="Q42" s="1"/>
  <c r="P41"/>
  <c r="P42" s="1"/>
  <c r="O41"/>
  <c r="O42" s="1"/>
  <c r="N41"/>
  <c r="N42" s="1"/>
  <c r="M41"/>
  <c r="M42" s="1"/>
  <c r="L41"/>
  <c r="L42" s="1"/>
  <c r="K41"/>
  <c r="K42" s="1"/>
  <c r="J41"/>
  <c r="J42" s="1"/>
  <c r="I41"/>
  <c r="I42" s="1"/>
  <c r="H41"/>
  <c r="H42" s="1"/>
  <c r="G41"/>
  <c r="G42" s="1"/>
  <c r="F41"/>
  <c r="F42" s="1"/>
  <c r="E41"/>
  <c r="E42" s="1"/>
  <c r="D41"/>
  <c r="D42" s="1"/>
  <c r="C41"/>
  <c r="C42" s="1"/>
  <c r="Z44" l="1"/>
  <c r="Z43" s="1"/>
  <c r="AC44"/>
  <c r="AC43" s="1"/>
  <c r="U44"/>
  <c r="W44"/>
  <c r="W43" s="1"/>
  <c r="AE44"/>
  <c r="AE43" s="1"/>
  <c r="AD43"/>
  <c r="C43"/>
  <c r="R44"/>
  <c r="R43" s="1"/>
  <c r="I43"/>
  <c r="N44"/>
  <c r="E43"/>
  <c r="G43"/>
  <c r="AK38"/>
  <c r="AH38" s="1"/>
  <c r="AK37"/>
  <c r="AH37" s="1"/>
  <c r="AK36"/>
  <c r="AH36" s="1"/>
  <c r="AK35"/>
  <c r="AH35" s="1"/>
  <c r="AK34"/>
  <c r="AH34" s="1"/>
  <c r="AK33"/>
  <c r="AH33" s="1"/>
  <c r="AK32"/>
  <c r="AH32" s="1"/>
  <c r="AK31"/>
  <c r="AH31" s="1"/>
  <c r="AK30"/>
  <c r="AH30" s="1"/>
  <c r="AK29"/>
  <c r="AH29" s="1"/>
  <c r="AK28"/>
  <c r="AH28" s="1"/>
  <c r="AK27"/>
  <c r="AH27" s="1"/>
  <c r="AK26"/>
  <c r="AH26" s="1"/>
  <c r="AK25"/>
  <c r="AH25" s="1"/>
  <c r="AK24"/>
  <c r="AH24" s="1"/>
  <c r="AK23"/>
  <c r="AH23" s="1"/>
  <c r="AK22"/>
  <c r="AH22" s="1"/>
  <c r="AK21"/>
  <c r="AH21" s="1"/>
  <c r="AK20"/>
  <c r="AH20" s="1"/>
  <c r="AK19"/>
  <c r="AH19" s="1"/>
  <c r="AK18"/>
  <c r="AH18" s="1"/>
  <c r="AK17"/>
  <c r="AH17" s="1"/>
  <c r="AK16"/>
  <c r="AH16" s="1"/>
  <c r="AK15"/>
  <c r="AH15" s="1"/>
  <c r="AK14"/>
  <c r="AH14" s="1"/>
  <c r="AK13"/>
  <c r="AH13" s="1"/>
  <c r="AK12"/>
  <c r="AH12" s="1"/>
  <c r="AK11"/>
  <c r="AH11" s="1"/>
  <c r="AK10"/>
  <c r="AH10" s="1"/>
  <c r="AK9"/>
  <c r="AH9" s="1"/>
  <c r="AK8"/>
  <c r="AH8" s="1"/>
  <c r="AK7"/>
  <c r="AH7" s="1"/>
  <c r="AK6"/>
  <c r="AH6" s="1"/>
  <c r="AK5"/>
  <c r="AH5" s="1"/>
  <c r="AK4"/>
  <c r="AH4" s="1"/>
  <c r="U43" l="1"/>
  <c r="N43"/>
</calcChain>
</file>

<file path=xl/sharedStrings.xml><?xml version="1.0" encoding="utf-8"?>
<sst xmlns="http://schemas.openxmlformats.org/spreadsheetml/2006/main" count="1043" uniqueCount="108">
  <si>
    <t>INSTITUCION</t>
  </si>
  <si>
    <t>ANALISIS</t>
  </si>
  <si>
    <t>ACTA SOCIALIZACION</t>
  </si>
  <si>
    <t>PRUEBAS SABER 5° Y 9° 2009</t>
  </si>
  <si>
    <t>PRUEBAS SABER 11° 2011</t>
  </si>
  <si>
    <t>ACUERDO</t>
  </si>
  <si>
    <t>EVALUACION DE DESEMPEÑO</t>
  </si>
  <si>
    <t>CRONOGRAMA 2011</t>
  </si>
  <si>
    <t>SOCIALIZACION RESULTADOS 2011</t>
  </si>
  <si>
    <t>RESULTADOS 2011</t>
  </si>
  <si>
    <t>CRONOGRAMA 2012</t>
  </si>
  <si>
    <t>LA PENATA</t>
  </si>
  <si>
    <t>POBLACIONEAS ESPECIALES</t>
  </si>
  <si>
    <t>POLICARCA SALAVARIETA</t>
  </si>
  <si>
    <t>SAN MIGUEL</t>
  </si>
  <si>
    <t>SANTA ROSA DE LIMA</t>
  </si>
  <si>
    <t>SAN ISIDRO DE CHOCHO</t>
  </si>
  <si>
    <t>SAN JOSE</t>
  </si>
  <si>
    <t>LA UNION</t>
  </si>
  <si>
    <t>NUEVA ESPERANZA</t>
  </si>
  <si>
    <t>SIMON ARAUJO</t>
  </si>
  <si>
    <t>SIE 2011</t>
  </si>
  <si>
    <t>NUESTRA SEÑORA DE FATIMA</t>
  </si>
  <si>
    <t>IE NUESTRA SEÑORA DEL CARMEN</t>
  </si>
  <si>
    <t>IE RAFAEL NUÑEZ</t>
  </si>
  <si>
    <t>IE RURAL BUENAVISTA</t>
  </si>
  <si>
    <t>IE RURAL SAN JACINTO</t>
  </si>
  <si>
    <t>IE SAN MARTIN</t>
  </si>
  <si>
    <t>IE TECNICO AGROPECUARIO DE LA GALLERA</t>
  </si>
  <si>
    <t>I.E ANTONIO LENIS</t>
  </si>
  <si>
    <t>IE MADRE AMALIA</t>
  </si>
  <si>
    <t>IE RURAL SAN ANTONIO</t>
  </si>
  <si>
    <t>IE SAN VICENTE DE PAUL</t>
  </si>
  <si>
    <t>IE VEINTE DE ENERO</t>
  </si>
  <si>
    <t>IE JOSE IGNACIO LOPEZ</t>
  </si>
  <si>
    <t>IE ROGELIO RODRIGUEZ SEVERICHE</t>
  </si>
  <si>
    <t>IE SAN JOSE C.I.P</t>
  </si>
  <si>
    <t>IE TECNICO AGROPECUARIO CERRITO LA PALMA</t>
  </si>
  <si>
    <t>IE TECNICO INDUSTRIAL ANTONIO PRIETO</t>
  </si>
  <si>
    <t>IE ALTOS DEL ROSARIO</t>
  </si>
  <si>
    <t>IE DULCE NOMBRE DE JESUS</t>
  </si>
  <si>
    <t>IE JUANITA GARCIA MANJARRES</t>
  </si>
  <si>
    <t>IE NORMAL SUPERIOR DE SINCELEJO</t>
  </si>
  <si>
    <t>IE RURAL  SAN RAFAEL</t>
  </si>
  <si>
    <t>IE TECNICO AGROPECUARIO DE LA ARENA</t>
  </si>
  <si>
    <t>ANALISIS 2011</t>
  </si>
  <si>
    <t>SIE 2012</t>
  </si>
  <si>
    <t>ANALISIS 1.PERIODO</t>
  </si>
  <si>
    <t>ANALISIS 2.PERIODO</t>
  </si>
  <si>
    <t>ANALISIS 3.PERIODO</t>
  </si>
  <si>
    <t>ANALISIS 4.PERIODO</t>
  </si>
  <si>
    <t>N/A</t>
  </si>
  <si>
    <t>AUTO EVALUACION INSTITUCIONAL</t>
  </si>
  <si>
    <t>CUANTITATIVA</t>
  </si>
  <si>
    <t>CUALITATIVA</t>
  </si>
  <si>
    <t>NUCLEO 1</t>
  </si>
  <si>
    <t>NUCLEO 2</t>
  </si>
  <si>
    <t>NUCLEO 3</t>
  </si>
  <si>
    <t>NUCLEO 4</t>
  </si>
  <si>
    <t>NUCLEO 5</t>
  </si>
  <si>
    <t>NUCLEO 6</t>
  </si>
  <si>
    <t>MATRIZ PMI</t>
  </si>
  <si>
    <t>ACTA</t>
  </si>
  <si>
    <t>PMI</t>
  </si>
  <si>
    <t>PEI</t>
  </si>
  <si>
    <t>MATRIZ PEI</t>
  </si>
  <si>
    <t>ACTA RESIGNIFICACION</t>
  </si>
  <si>
    <t>FORMACION DE DOCENTES</t>
  </si>
  <si>
    <t>PETICION</t>
  </si>
  <si>
    <t>X</t>
  </si>
  <si>
    <t>D01.01 ANÁLISIS Y USO DE LOS RESULTADOS DE LAS EVALUACIONES DE ESTUDIANTES</t>
  </si>
  <si>
    <t>D01.02  APLICACIÓN, ANÁLISIS Y USO DE RESULTADOS DE  LAS EVALUACIONES DE DOCENTES Y DIRECTIVOS DOCENTES DE ESTABLECIMIENTOS EDUCATIVOS OFICIALES</t>
  </si>
  <si>
    <t xml:space="preserve">D01.03 ORIENTAR LA RUTA DE MEJORAMIENTO INSTITUCIONAL  </t>
  </si>
  <si>
    <t xml:space="preserve">D02.03 APOYAR LA GESTIÓN DE LOS PMI </t>
  </si>
  <si>
    <t>D02.04 DEFINIR, EJECUTAR Y HACER SEGUIMIENTO A LOS PLANES TERRITORIALES DE FORMACIÓN DOCENTE</t>
  </si>
  <si>
    <t>D02.02 APOYAR LA  GESTIÓN DEL PROYECTO EDUCATIVO</t>
  </si>
  <si>
    <t>D02.05 ORIENTACIÓN DE ESTRATEGIAS PARA IMPLEMENTAR PROYECTOS PEDAGÓGICOS TRANSVERSALES</t>
  </si>
  <si>
    <t>PROYECTO TRANSVERSALES</t>
  </si>
  <si>
    <t>FORMATO</t>
  </si>
  <si>
    <t>RESOLUCION</t>
  </si>
  <si>
    <t>ACTA 1 MESA DE TRABAJO</t>
  </si>
  <si>
    <t>FICHA DE CARACTERIZACION</t>
  </si>
  <si>
    <t>ARTICULACION</t>
  </si>
  <si>
    <t>D02.06 PROMOVER LA ARTICULACIÓN DE LOS NIVELES EDUCATIVOS</t>
  </si>
  <si>
    <t>REGISTRO</t>
  </si>
  <si>
    <t>PROYECTO</t>
  </si>
  <si>
    <t>TIC´S</t>
  </si>
  <si>
    <t>ENCUESTA</t>
  </si>
  <si>
    <t>D02.08 FORTALECIMIENTO DE EXPERIENCIAS SIGNIFICATIVAS</t>
  </si>
  <si>
    <t>D02.07  GESTIONAR EL USO Y LA APROPIACIÓN DE MEDIOS Y TECNOLOGÍAS DE INFORMACIÓN Y COMUNICACIÓN - TIC</t>
  </si>
  <si>
    <t>EXPERIENCIAS SIGNIFICATIVAS</t>
  </si>
  <si>
    <t>SAN ANTONIO CLUB DE LEONES</t>
  </si>
  <si>
    <t>IE CONCENTRACION SIMON ARAUJO</t>
  </si>
  <si>
    <t>PROCESO</t>
  </si>
  <si>
    <t>TOTAL COMPLETADO EE</t>
  </si>
  <si>
    <t>35</t>
  </si>
  <si>
    <t>28</t>
  </si>
  <si>
    <t>32</t>
  </si>
  <si>
    <t>NUMERO DE EE QUE EJECUTAN EL SUBPROCESO</t>
  </si>
  <si>
    <t>AVANCE DEL SUBPROCESO (# DE COMPONENTES)</t>
  </si>
  <si>
    <t>PROCENTAJE DE AVANCE DEL SUBPROCESOS</t>
  </si>
  <si>
    <t>PORCENTAJE DE AVANCE DE LA DOCUMENTACION</t>
  </si>
  <si>
    <t>PROCENTAJE DE AVANCE DEL COMPONENTE</t>
  </si>
  <si>
    <t>AVANCE TOTAL DEL MACROPROCESO DE CALIDAD EDUCATIVA AÑOS 2011 y 2012</t>
  </si>
  <si>
    <t>D02. 01 GESTIONAR  EL PLAN DE APOYO AL MEJORAMIENTO - PAM</t>
  </si>
  <si>
    <t>PROCENTAJE DE AVANCE DE LOS PROCESOS</t>
  </si>
  <si>
    <t>TOTAL PROCESO D01</t>
  </si>
  <si>
    <t>TOTAL PROCESO D02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</si>
</sst>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4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6" tint="0.3999450666829432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-0.2499465926084170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15" borderId="0" xfId="0" applyFill="1" applyBorder="1"/>
    <xf numFmtId="0" fontId="0" fillId="15" borderId="0" xfId="0" applyFill="1" applyBorder="1" applyAlignment="1">
      <alignment horizontal="center"/>
    </xf>
    <xf numFmtId="0" fontId="0" fillId="15" borderId="0" xfId="0" applyFill="1"/>
    <xf numFmtId="0" fontId="2" fillId="2" borderId="9" xfId="0" applyFont="1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13" borderId="11" xfId="0" applyFont="1" applyFill="1" applyBorder="1" applyAlignment="1">
      <alignment horizontal="center"/>
    </xf>
    <xf numFmtId="0" fontId="2" fillId="17" borderId="9" xfId="0" applyFont="1" applyFill="1" applyBorder="1" applyAlignment="1">
      <alignment horizontal="center"/>
    </xf>
    <xf numFmtId="0" fontId="2" fillId="18" borderId="11" xfId="0" applyFont="1" applyFill="1" applyBorder="1" applyAlignment="1">
      <alignment horizontal="center"/>
    </xf>
    <xf numFmtId="0" fontId="2" fillId="10" borderId="11" xfId="0" applyFont="1" applyFill="1" applyBorder="1" applyAlignment="1">
      <alignment horizontal="center"/>
    </xf>
    <xf numFmtId="0" fontId="2" fillId="20" borderId="4" xfId="0" applyFont="1" applyFill="1" applyBorder="1" applyAlignment="1">
      <alignment horizontal="center"/>
    </xf>
    <xf numFmtId="0" fontId="2" fillId="20" borderId="6" xfId="0" applyFont="1" applyFill="1" applyBorder="1" applyAlignment="1">
      <alignment horizontal="center"/>
    </xf>
    <xf numFmtId="0" fontId="2" fillId="20" borderId="9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/>
    </xf>
    <xf numFmtId="0" fontId="2" fillId="12" borderId="9" xfId="0" applyFont="1" applyFill="1" applyBorder="1" applyAlignment="1">
      <alignment horizontal="center" vertical="center" wrapText="1"/>
    </xf>
    <xf numFmtId="0" fontId="2" fillId="18" borderId="11" xfId="0" applyFont="1" applyFill="1" applyBorder="1" applyAlignment="1">
      <alignment horizontal="center" vertical="center"/>
    </xf>
    <xf numFmtId="0" fontId="2" fillId="21" borderId="9" xfId="0" applyFont="1" applyFill="1" applyBorder="1" applyAlignment="1">
      <alignment horizontal="center" vertical="center"/>
    </xf>
    <xf numFmtId="0" fontId="2" fillId="23" borderId="9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/>
    </xf>
    <xf numFmtId="0" fontId="5" fillId="15" borderId="1" xfId="0" applyFont="1" applyFill="1" applyBorder="1" applyAlignment="1">
      <alignment horizontal="center"/>
    </xf>
    <xf numFmtId="0" fontId="2" fillId="9" borderId="11" xfId="0" applyFont="1" applyFill="1" applyBorder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1" fillId="18" borderId="11" xfId="0" applyFont="1" applyFill="1" applyBorder="1" applyAlignment="1">
      <alignment horizontal="center" wrapText="1"/>
    </xf>
    <xf numFmtId="10" fontId="0" fillId="15" borderId="0" xfId="0" applyNumberFormat="1" applyFill="1" applyBorder="1" applyAlignment="1">
      <alignment horizontal="center"/>
    </xf>
    <xf numFmtId="0" fontId="2" fillId="0" borderId="10" xfId="0" applyFont="1" applyFill="1" applyBorder="1" applyAlignment="1" applyProtection="1">
      <alignment horizontal="center"/>
      <protection locked="0"/>
    </xf>
    <xf numFmtId="0" fontId="2" fillId="15" borderId="14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5" fillId="15" borderId="14" xfId="0" applyFont="1" applyFill="1" applyBorder="1" applyAlignment="1" applyProtection="1">
      <alignment horizontal="center"/>
      <protection locked="0"/>
    </xf>
    <xf numFmtId="10" fontId="5" fillId="0" borderId="10" xfId="0" applyNumberFormat="1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15" borderId="10" xfId="0" applyFont="1" applyFill="1" applyBorder="1" applyAlignment="1" applyProtection="1">
      <alignment horizontal="center"/>
      <protection locked="0"/>
    </xf>
    <xf numFmtId="0" fontId="5" fillId="15" borderId="10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10" fontId="5" fillId="0" borderId="16" xfId="0" applyNumberFormat="1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15" borderId="15" xfId="0" applyFont="1" applyFill="1" applyBorder="1" applyAlignment="1" applyProtection="1">
      <alignment horizontal="center"/>
      <protection locked="0"/>
    </xf>
    <xf numFmtId="0" fontId="5" fillId="15" borderId="15" xfId="0" applyFont="1" applyFill="1" applyBorder="1" applyAlignment="1" applyProtection="1">
      <alignment horizontal="center"/>
      <protection locked="0"/>
    </xf>
    <xf numFmtId="10" fontId="5" fillId="0" borderId="17" xfId="0" applyNumberFormat="1" applyFont="1" applyBorder="1" applyAlignment="1" applyProtection="1">
      <alignment horizontal="center"/>
      <protection locked="0"/>
    </xf>
    <xf numFmtId="49" fontId="5" fillId="15" borderId="11" xfId="0" applyNumberFormat="1" applyFont="1" applyFill="1" applyBorder="1" applyAlignment="1">
      <alignment horizontal="center" wrapText="1"/>
    </xf>
    <xf numFmtId="0" fontId="5" fillId="2" borderId="7" xfId="0" applyFont="1" applyFill="1" applyBorder="1"/>
    <xf numFmtId="0" fontId="5" fillId="2" borderId="1" xfId="0" applyFont="1" applyFill="1" applyBorder="1"/>
    <xf numFmtId="0" fontId="5" fillId="9" borderId="1" xfId="0" applyFont="1" applyFill="1" applyBorder="1"/>
    <xf numFmtId="0" fontId="5" fillId="11" borderId="1" xfId="0" applyFont="1" applyFill="1" applyBorder="1"/>
    <xf numFmtId="0" fontId="5" fillId="12" borderId="1" xfId="0" applyFont="1" applyFill="1" applyBorder="1"/>
    <xf numFmtId="0" fontId="5" fillId="10" borderId="1" xfId="0" applyFont="1" applyFill="1" applyBorder="1"/>
    <xf numFmtId="0" fontId="5" fillId="14" borderId="1" xfId="0" applyFont="1" applyFill="1" applyBorder="1"/>
    <xf numFmtId="0" fontId="5" fillId="14" borderId="12" xfId="0" applyFont="1" applyFill="1" applyBorder="1"/>
    <xf numFmtId="0" fontId="9" fillId="0" borderId="0" xfId="0" applyFont="1"/>
    <xf numFmtId="0" fontId="2" fillId="23" borderId="12" xfId="0" applyFont="1" applyFill="1" applyBorder="1" applyAlignment="1">
      <alignment horizontal="center" vertical="center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10" fontId="10" fillId="15" borderId="18" xfId="0" applyNumberFormat="1" applyFont="1" applyFill="1" applyBorder="1"/>
    <xf numFmtId="0" fontId="5" fillId="15" borderId="1" xfId="0" applyFont="1" applyFill="1" applyBorder="1" applyAlignment="1">
      <alignment horizontal="center" wrapText="1"/>
    </xf>
    <xf numFmtId="1" fontId="10" fillId="15" borderId="11" xfId="0" applyNumberFormat="1" applyFont="1" applyFill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10" fontId="10" fillId="15" borderId="11" xfId="0" applyNumberFormat="1" applyFont="1" applyFill="1" applyBorder="1" applyAlignment="1">
      <alignment horizontal="center" wrapText="1"/>
    </xf>
    <xf numFmtId="10" fontId="11" fillId="15" borderId="11" xfId="0" applyNumberFormat="1" applyFont="1" applyFill="1" applyBorder="1" applyAlignment="1">
      <alignment horizontal="center" wrapText="1"/>
    </xf>
    <xf numFmtId="0" fontId="2" fillId="15" borderId="11" xfId="0" applyFont="1" applyFill="1" applyBorder="1" applyAlignment="1">
      <alignment horizontal="center"/>
    </xf>
    <xf numFmtId="0" fontId="8" fillId="15" borderId="11" xfId="0" applyFont="1" applyFill="1" applyBorder="1" applyAlignment="1">
      <alignment horizontal="center" wrapText="1"/>
    </xf>
    <xf numFmtId="0" fontId="7" fillId="11" borderId="1" xfId="0" applyFont="1" applyFill="1" applyBorder="1" applyAlignment="1">
      <alignment horizontal="center" vertical="center" wrapText="1"/>
    </xf>
    <xf numFmtId="0" fontId="2" fillId="30" borderId="1" xfId="0" applyFont="1" applyFill="1" applyBorder="1" applyAlignment="1">
      <alignment horizontal="center" vertical="center" wrapText="1"/>
    </xf>
    <xf numFmtId="0" fontId="2" fillId="30" borderId="12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 wrapText="1"/>
    </xf>
    <xf numFmtId="10" fontId="11" fillId="15" borderId="11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/>
    <xf numFmtId="0" fontId="15" fillId="2" borderId="1" xfId="0" applyFont="1" applyFill="1" applyBorder="1"/>
    <xf numFmtId="0" fontId="15" fillId="9" borderId="1" xfId="0" applyFont="1" applyFill="1" applyBorder="1"/>
    <xf numFmtId="0" fontId="15" fillId="11" borderId="1" xfId="0" applyFont="1" applyFill="1" applyBorder="1"/>
    <xf numFmtId="0" fontId="15" fillId="12" borderId="1" xfId="0" applyFont="1" applyFill="1" applyBorder="1"/>
    <xf numFmtId="0" fontId="15" fillId="10" borderId="1" xfId="0" applyFont="1" applyFill="1" applyBorder="1"/>
    <xf numFmtId="0" fontId="15" fillId="14" borderId="1" xfId="0" applyFont="1" applyFill="1" applyBorder="1"/>
    <xf numFmtId="0" fontId="15" fillId="14" borderId="12" xfId="0" applyFont="1" applyFill="1" applyBorder="1"/>
    <xf numFmtId="0" fontId="15" fillId="20" borderId="6" xfId="0" applyFont="1" applyFill="1" applyBorder="1" applyAlignment="1">
      <alignment horizontal="center"/>
    </xf>
    <xf numFmtId="0" fontId="15" fillId="20" borderId="9" xfId="0" applyFont="1" applyFill="1" applyBorder="1" applyAlignment="1">
      <alignment horizontal="center" vertical="center"/>
    </xf>
    <xf numFmtId="0" fontId="15" fillId="23" borderId="9" xfId="0" applyFont="1" applyFill="1" applyBorder="1" applyAlignment="1">
      <alignment horizontal="center" vertical="center"/>
    </xf>
    <xf numFmtId="0" fontId="15" fillId="23" borderId="12" xfId="0" applyFont="1" applyFill="1" applyBorder="1" applyAlignment="1">
      <alignment horizontal="center" vertical="center"/>
    </xf>
    <xf numFmtId="0" fontId="15" fillId="15" borderId="19" xfId="0" applyFont="1" applyFill="1" applyBorder="1" applyAlignment="1" applyProtection="1">
      <alignment horizontal="center"/>
      <protection locked="0"/>
    </xf>
    <xf numFmtId="10" fontId="15" fillId="0" borderId="19" xfId="0" applyNumberFormat="1" applyFont="1" applyBorder="1" applyAlignment="1" applyProtection="1">
      <alignment horizontal="center"/>
      <protection locked="0"/>
    </xf>
    <xf numFmtId="0" fontId="15" fillId="0" borderId="19" xfId="0" applyFont="1" applyBorder="1" applyAlignment="1" applyProtection="1">
      <alignment horizontal="center"/>
      <protection locked="0"/>
    </xf>
    <xf numFmtId="0" fontId="16" fillId="0" borderId="19" xfId="0" applyFont="1" applyBorder="1" applyProtection="1">
      <protection locked="0"/>
    </xf>
    <xf numFmtId="0" fontId="5" fillId="15" borderId="19" xfId="0" applyFont="1" applyFill="1" applyBorder="1" applyAlignment="1" applyProtection="1">
      <alignment horizontal="center"/>
      <protection locked="0"/>
    </xf>
    <xf numFmtId="10" fontId="5" fillId="0" borderId="19" xfId="0" applyNumberFormat="1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0" fontId="18" fillId="15" borderId="7" xfId="0" applyNumberFormat="1" applyFont="1" applyFill="1" applyBorder="1" applyAlignment="1">
      <alignment horizontal="center" vertical="center" wrapText="1"/>
    </xf>
    <xf numFmtId="10" fontId="18" fillId="15" borderId="5" xfId="0" applyNumberFormat="1" applyFont="1" applyFill="1" applyBorder="1" applyAlignment="1">
      <alignment horizontal="center" vertical="center" wrapText="1"/>
    </xf>
    <xf numFmtId="10" fontId="18" fillId="15" borderId="8" xfId="0" applyNumberFormat="1" applyFont="1" applyFill="1" applyBorder="1" applyAlignment="1">
      <alignment horizontal="center" vertical="center" wrapText="1"/>
    </xf>
    <xf numFmtId="10" fontId="18" fillId="15" borderId="7" xfId="0" applyNumberFormat="1" applyFont="1" applyFill="1" applyBorder="1" applyAlignment="1">
      <alignment horizontal="center" wrapText="1"/>
    </xf>
    <xf numFmtId="10" fontId="18" fillId="15" borderId="5" xfId="0" applyNumberFormat="1" applyFont="1" applyFill="1" applyBorder="1" applyAlignment="1">
      <alignment horizontal="center" wrapText="1"/>
    </xf>
    <xf numFmtId="10" fontId="18" fillId="15" borderId="8" xfId="0" applyNumberFormat="1" applyFont="1" applyFill="1" applyBorder="1" applyAlignment="1">
      <alignment horizontal="center" wrapText="1"/>
    </xf>
    <xf numFmtId="0" fontId="8" fillId="15" borderId="9" xfId="0" applyFont="1" applyFill="1" applyBorder="1" applyAlignment="1">
      <alignment horizontal="center" vertical="center" wrapText="1"/>
    </xf>
    <xf numFmtId="0" fontId="8" fillId="15" borderId="4" xfId="0" applyFont="1" applyFill="1" applyBorder="1" applyAlignment="1">
      <alignment horizontal="center" vertical="center" wrapText="1"/>
    </xf>
    <xf numFmtId="10" fontId="11" fillId="15" borderId="12" xfId="0" applyNumberFormat="1" applyFont="1" applyFill="1" applyBorder="1" applyAlignment="1">
      <alignment horizontal="center" vertical="center" wrapText="1"/>
    </xf>
    <xf numFmtId="10" fontId="11" fillId="15" borderId="20" xfId="0" applyNumberFormat="1" applyFont="1" applyFill="1" applyBorder="1" applyAlignment="1">
      <alignment horizontal="center" vertical="center" wrapText="1"/>
    </xf>
    <xf numFmtId="10" fontId="11" fillId="15" borderId="13" xfId="0" applyNumberFormat="1" applyFont="1" applyFill="1" applyBorder="1" applyAlignment="1">
      <alignment horizontal="center" vertical="center" wrapText="1"/>
    </xf>
    <xf numFmtId="10" fontId="11" fillId="15" borderId="12" xfId="0" applyNumberFormat="1" applyFont="1" applyFill="1" applyBorder="1" applyAlignment="1">
      <alignment horizontal="center" wrapText="1"/>
    </xf>
    <xf numFmtId="10" fontId="11" fillId="15" borderId="20" xfId="0" applyNumberFormat="1" applyFont="1" applyFill="1" applyBorder="1" applyAlignment="1">
      <alignment horizontal="center" wrapText="1"/>
    </xf>
    <xf numFmtId="10" fontId="11" fillId="15" borderId="13" xfId="0" applyNumberFormat="1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9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3" fillId="24" borderId="9" xfId="0" applyFont="1" applyFill="1" applyBorder="1" applyAlignment="1">
      <alignment horizontal="center" vertical="center" wrapText="1"/>
    </xf>
    <xf numFmtId="0" fontId="3" fillId="24" borderId="6" xfId="0" applyFont="1" applyFill="1" applyBorder="1" applyAlignment="1">
      <alignment horizontal="center" vertical="center" wrapText="1"/>
    </xf>
    <xf numFmtId="0" fontId="3" fillId="24" borderId="4" xfId="0" applyFont="1" applyFill="1" applyBorder="1" applyAlignment="1">
      <alignment horizontal="center" vertical="center" wrapText="1"/>
    </xf>
    <xf numFmtId="0" fontId="3" fillId="25" borderId="9" xfId="0" applyFont="1" applyFill="1" applyBorder="1" applyAlignment="1">
      <alignment horizontal="center" vertical="center" wrapText="1"/>
    </xf>
    <xf numFmtId="0" fontId="3" fillId="25" borderId="6" xfId="0" applyFont="1" applyFill="1" applyBorder="1" applyAlignment="1">
      <alignment horizontal="center" vertical="center" wrapText="1"/>
    </xf>
    <xf numFmtId="0" fontId="3" fillId="25" borderId="4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wrapText="1"/>
    </xf>
    <xf numFmtId="0" fontId="2" fillId="16" borderId="2" xfId="0" applyFont="1" applyFill="1" applyBorder="1" applyAlignment="1">
      <alignment horizontal="center" wrapText="1"/>
    </xf>
    <xf numFmtId="0" fontId="2" fillId="16" borderId="3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6" borderId="3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  <xf numFmtId="0" fontId="7" fillId="5" borderId="11" xfId="0" applyFont="1" applyFill="1" applyBorder="1" applyAlignment="1">
      <alignment horizontal="center" vertical="center" wrapText="1"/>
    </xf>
    <xf numFmtId="0" fontId="3" fillId="28" borderId="9" xfId="0" applyFont="1" applyFill="1" applyBorder="1" applyAlignment="1">
      <alignment horizontal="center" vertical="center" wrapText="1"/>
    </xf>
    <xf numFmtId="0" fontId="3" fillId="28" borderId="6" xfId="0" applyFont="1" applyFill="1" applyBorder="1" applyAlignment="1">
      <alignment horizontal="center" vertical="center" wrapText="1"/>
    </xf>
    <xf numFmtId="0" fontId="3" fillId="28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wrapText="1"/>
    </xf>
    <xf numFmtId="0" fontId="2" fillId="25" borderId="3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15" borderId="5" xfId="0" applyFill="1" applyBorder="1" applyAlignment="1">
      <alignment wrapText="1"/>
    </xf>
    <xf numFmtId="0" fontId="7" fillId="6" borderId="11" xfId="0" applyFont="1" applyFill="1" applyBorder="1" applyAlignment="1">
      <alignment horizontal="center" vertical="center" wrapText="1"/>
    </xf>
    <xf numFmtId="0" fontId="7" fillId="16" borderId="11" xfId="0" applyFont="1" applyFill="1" applyBorder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49" fontId="5" fillId="15" borderId="1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9" xfId="0" applyFont="1" applyFill="1" applyBorder="1" applyAlignment="1">
      <alignment horizontal="center" vertical="center" wrapText="1"/>
    </xf>
    <xf numFmtId="0" fontId="7" fillId="19" borderId="11" xfId="0" applyFont="1" applyFill="1" applyBorder="1" applyAlignment="1">
      <alignment horizontal="center" vertical="center" wrapText="1"/>
    </xf>
    <xf numFmtId="0" fontId="7" fillId="19" borderId="11" xfId="0" applyFont="1" applyFill="1" applyBorder="1" applyAlignment="1">
      <alignment wrapText="1"/>
    </xf>
    <xf numFmtId="0" fontId="7" fillId="27" borderId="11" xfId="0" applyFont="1" applyFill="1" applyBorder="1" applyAlignment="1">
      <alignment horizontal="center" vertical="center" wrapText="1"/>
    </xf>
    <xf numFmtId="0" fontId="7" fillId="27" borderId="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2" fillId="22" borderId="11" xfId="0" applyFont="1" applyFill="1" applyBorder="1" applyAlignment="1">
      <alignment horizontal="center" vertical="center" wrapText="1"/>
    </xf>
    <xf numFmtId="0" fontId="2" fillId="22" borderId="1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wrapText="1"/>
    </xf>
    <xf numFmtId="0" fontId="2" fillId="19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0" fontId="11" fillId="15" borderId="11" xfId="0" applyNumberFormat="1" applyFont="1" applyFill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10" fontId="11" fillId="0" borderId="9" xfId="0" applyNumberFormat="1" applyFont="1" applyBorder="1" applyAlignment="1">
      <alignment horizontal="center" vertical="center" wrapText="1"/>
    </xf>
    <xf numFmtId="10" fontId="11" fillId="0" borderId="6" xfId="0" applyNumberFormat="1" applyFont="1" applyBorder="1" applyAlignment="1">
      <alignment horizontal="center" vertical="center" wrapText="1"/>
    </xf>
    <xf numFmtId="10" fontId="11" fillId="0" borderId="4" xfId="0" applyNumberFormat="1" applyFont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10" fontId="14" fillId="7" borderId="6" xfId="0" applyNumberFormat="1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10" fontId="11" fillId="15" borderId="1" xfId="0" applyNumberFormat="1" applyFont="1" applyFill="1" applyBorder="1" applyAlignment="1">
      <alignment horizontal="center" wrapText="1"/>
    </xf>
    <xf numFmtId="10" fontId="11" fillId="15" borderId="3" xfId="0" applyNumberFormat="1" applyFont="1" applyFill="1" applyBorder="1" applyAlignment="1">
      <alignment horizontal="center" wrapText="1"/>
    </xf>
    <xf numFmtId="10" fontId="11" fillId="15" borderId="1" xfId="0" applyNumberFormat="1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3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wrapText="1"/>
    </xf>
    <xf numFmtId="0" fontId="11" fillId="15" borderId="3" xfId="0" applyFont="1" applyFill="1" applyBorder="1" applyAlignment="1">
      <alignment horizont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28" borderId="9" xfId="0" applyFont="1" applyFill="1" applyBorder="1" applyAlignment="1">
      <alignment horizontal="center" vertical="center" wrapText="1"/>
    </xf>
    <xf numFmtId="0" fontId="16" fillId="28" borderId="6" xfId="0" applyFont="1" applyFill="1" applyBorder="1" applyAlignment="1">
      <alignment horizontal="center" vertical="center" wrapText="1"/>
    </xf>
    <xf numFmtId="0" fontId="16" fillId="28" borderId="4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27" borderId="11" xfId="0" applyFont="1" applyFill="1" applyBorder="1" applyAlignment="1">
      <alignment horizontal="center" vertical="center" wrapText="1"/>
    </xf>
    <xf numFmtId="0" fontId="17" fillId="27" borderId="1" xfId="0" applyFont="1" applyFill="1" applyBorder="1" applyAlignment="1">
      <alignment horizontal="center" vertical="center" wrapText="1"/>
    </xf>
    <xf numFmtId="0" fontId="15" fillId="22" borderId="11" xfId="0" applyFont="1" applyFill="1" applyBorder="1" applyAlignment="1">
      <alignment horizontal="center" vertical="center" wrapText="1"/>
    </xf>
    <xf numFmtId="0" fontId="15" fillId="22" borderId="1" xfId="0" applyFont="1" applyFill="1" applyBorder="1" applyAlignment="1">
      <alignment horizontal="center" vertical="center" wrapText="1"/>
    </xf>
    <xf numFmtId="0" fontId="17" fillId="19" borderId="11" xfId="0" applyFont="1" applyFill="1" applyBorder="1" applyAlignment="1">
      <alignment horizontal="center" vertical="center" wrapText="1"/>
    </xf>
    <xf numFmtId="0" fontId="17" fillId="19" borderId="11" xfId="0" applyFont="1" applyFill="1" applyBorder="1" applyAlignment="1">
      <alignment wrapText="1"/>
    </xf>
    <xf numFmtId="0" fontId="15" fillId="19" borderId="1" xfId="0" applyFont="1" applyFill="1" applyBorder="1" applyAlignment="1">
      <alignment horizontal="center" wrapText="1"/>
    </xf>
    <xf numFmtId="0" fontId="15" fillId="19" borderId="2" xfId="0" applyFont="1" applyFill="1" applyBorder="1" applyAlignment="1">
      <alignment horizontal="center" wrapText="1"/>
    </xf>
    <xf numFmtId="0" fontId="16" fillId="0" borderId="2" xfId="0" applyFont="1" applyBorder="1" applyAlignment="1">
      <alignment wrapText="1"/>
    </xf>
    <xf numFmtId="0" fontId="15" fillId="9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24" borderId="9" xfId="0" applyFont="1" applyFill="1" applyBorder="1" applyAlignment="1">
      <alignment horizontal="center" vertical="center" wrapText="1"/>
    </xf>
    <xf numFmtId="0" fontId="16" fillId="24" borderId="6" xfId="0" applyFont="1" applyFill="1" applyBorder="1" applyAlignment="1">
      <alignment horizontal="center" vertical="center" wrapText="1"/>
    </xf>
    <xf numFmtId="0" fontId="16" fillId="24" borderId="4" xfId="0" applyFont="1" applyFill="1" applyBorder="1" applyAlignment="1">
      <alignment horizontal="center" vertical="center" wrapText="1"/>
    </xf>
    <xf numFmtId="0" fontId="16" fillId="25" borderId="9" xfId="0" applyFont="1" applyFill="1" applyBorder="1" applyAlignment="1">
      <alignment horizontal="center" vertical="center" wrapText="1"/>
    </xf>
    <xf numFmtId="0" fontId="16" fillId="25" borderId="6" xfId="0" applyFont="1" applyFill="1" applyBorder="1" applyAlignment="1">
      <alignment horizontal="center" vertical="center" wrapText="1"/>
    </xf>
    <xf numFmtId="0" fontId="16" fillId="25" borderId="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3010957</xdr:colOff>
      <xdr:row>1</xdr:row>
      <xdr:rowOff>1322</xdr:rowOff>
    </xdr:to>
    <xdr:pic>
      <xdr:nvPicPr>
        <xdr:cNvPr id="2" name="1 Imagen" descr="LOGOTIPO NUEV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677707" cy="14181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763057</xdr:colOff>
      <xdr:row>1</xdr:row>
      <xdr:rowOff>1322</xdr:rowOff>
    </xdr:to>
    <xdr:pic>
      <xdr:nvPicPr>
        <xdr:cNvPr id="2" name="1 Imagen" descr="LOGOTIPO NUEV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3677707" cy="14205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79"/>
  <sheetViews>
    <sheetView tabSelected="1" zoomScale="80" zoomScaleNormal="80" workbookViewId="0">
      <pane xSplit="2" ySplit="3" topLeftCell="C4" activePane="bottomRight" state="frozen"/>
      <selection pane="topRight" activeCell="C1" sqref="C1"/>
      <selection pane="bottomLeft" activeCell="A7" sqref="A7"/>
      <selection pane="bottomRight" activeCell="C4" sqref="C4"/>
    </sheetView>
  </sheetViews>
  <sheetFormatPr baseColWidth="10" defaultRowHeight="15"/>
  <cols>
    <col min="1" max="1" width="10" customWidth="1"/>
    <col min="2" max="2" width="58.42578125" customWidth="1"/>
    <col min="3" max="3" width="10.42578125" customWidth="1"/>
    <col min="4" max="4" width="20.42578125" customWidth="1"/>
    <col min="5" max="5" width="9.5703125" customWidth="1"/>
    <col min="6" max="6" width="19.85546875" customWidth="1"/>
    <col min="7" max="7" width="10.7109375" customWidth="1"/>
    <col min="8" max="9" width="14" customWidth="1"/>
    <col min="10" max="13" width="20.28515625" customWidth="1"/>
    <col min="14" max="14" width="25.140625" customWidth="1"/>
    <col min="15" max="15" width="31.85546875" customWidth="1"/>
    <col min="16" max="16" width="18.7109375" customWidth="1"/>
    <col min="17" max="17" width="19.42578125" customWidth="1"/>
    <col min="18" max="20" width="28.140625" customWidth="1"/>
    <col min="21" max="21" width="14" customWidth="1"/>
    <col min="23" max="23" width="12.85546875" customWidth="1"/>
    <col min="24" max="24" width="24.5703125" customWidth="1"/>
    <col min="25" max="25" width="38.28515625" customWidth="1"/>
    <col min="26" max="26" width="24.28515625" customWidth="1"/>
    <col min="27" max="27" width="25.42578125" customWidth="1"/>
    <col min="28" max="28" width="24.7109375" customWidth="1"/>
    <col min="29" max="29" width="32" customWidth="1"/>
    <col min="30" max="30" width="20" customWidth="1"/>
    <col min="31" max="31" width="13.140625" customWidth="1"/>
    <col min="32" max="32" width="13.7109375" customWidth="1"/>
    <col min="33" max="33" width="21" customWidth="1"/>
    <col min="34" max="34" width="24" customWidth="1"/>
  </cols>
  <sheetData>
    <row r="1" spans="1:37" ht="111.75" customHeight="1">
      <c r="A1" s="137"/>
      <c r="B1" s="104"/>
      <c r="C1" s="138" t="s">
        <v>70</v>
      </c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25" t="s">
        <v>71</v>
      </c>
      <c r="O1" s="125"/>
      <c r="P1" s="125"/>
      <c r="Q1" s="125"/>
      <c r="R1" s="139" t="s">
        <v>72</v>
      </c>
      <c r="S1" s="139"/>
      <c r="T1" s="139"/>
      <c r="U1" s="140" t="s">
        <v>73</v>
      </c>
      <c r="V1" s="140"/>
      <c r="W1" s="150" t="s">
        <v>75</v>
      </c>
      <c r="X1" s="150"/>
      <c r="Y1" s="21" t="s">
        <v>74</v>
      </c>
      <c r="Z1" s="146" t="s">
        <v>76</v>
      </c>
      <c r="AA1" s="146"/>
      <c r="AB1" s="147"/>
      <c r="AC1" s="22" t="s">
        <v>83</v>
      </c>
      <c r="AD1" s="23" t="s">
        <v>89</v>
      </c>
      <c r="AE1" s="148" t="s">
        <v>88</v>
      </c>
      <c r="AF1" s="149"/>
      <c r="AG1" s="60" t="s">
        <v>104</v>
      </c>
      <c r="AH1" s="144" t="s">
        <v>94</v>
      </c>
      <c r="AI1" s="3"/>
      <c r="AJ1" s="3"/>
    </row>
    <row r="2" spans="1:37">
      <c r="A2" s="101" t="s">
        <v>0</v>
      </c>
      <c r="B2" s="102"/>
      <c r="C2" s="124" t="s">
        <v>3</v>
      </c>
      <c r="D2" s="124"/>
      <c r="E2" s="124" t="s">
        <v>4</v>
      </c>
      <c r="F2" s="124"/>
      <c r="G2" s="122" t="s">
        <v>21</v>
      </c>
      <c r="H2" s="123"/>
      <c r="I2" s="119" t="s">
        <v>46</v>
      </c>
      <c r="J2" s="120"/>
      <c r="K2" s="120"/>
      <c r="L2" s="120"/>
      <c r="M2" s="121"/>
      <c r="N2" s="117" t="s">
        <v>6</v>
      </c>
      <c r="O2" s="117"/>
      <c r="P2" s="117"/>
      <c r="Q2" s="118"/>
      <c r="R2" s="114" t="s">
        <v>52</v>
      </c>
      <c r="S2" s="115"/>
      <c r="T2" s="116"/>
      <c r="U2" s="132" t="s">
        <v>63</v>
      </c>
      <c r="V2" s="133"/>
      <c r="W2" s="99" t="s">
        <v>64</v>
      </c>
      <c r="X2" s="100"/>
      <c r="Y2" s="6" t="s">
        <v>67</v>
      </c>
      <c r="Z2" s="153" t="s">
        <v>77</v>
      </c>
      <c r="AA2" s="154"/>
      <c r="AB2" s="155"/>
      <c r="AC2" s="13" t="s">
        <v>82</v>
      </c>
      <c r="AD2" s="15" t="s">
        <v>86</v>
      </c>
      <c r="AE2" s="151" t="s">
        <v>90</v>
      </c>
      <c r="AF2" s="152"/>
      <c r="AG2" s="61"/>
      <c r="AH2" s="144"/>
      <c r="AI2" s="3"/>
      <c r="AJ2" s="3"/>
    </row>
    <row r="3" spans="1:37" ht="15.75" thickBot="1">
      <c r="A3" s="103"/>
      <c r="B3" s="104"/>
      <c r="C3" s="4" t="s">
        <v>1</v>
      </c>
      <c r="D3" s="4" t="s">
        <v>2</v>
      </c>
      <c r="E3" s="4" t="s">
        <v>1</v>
      </c>
      <c r="F3" s="4" t="s">
        <v>2</v>
      </c>
      <c r="G3" s="4" t="s">
        <v>5</v>
      </c>
      <c r="H3" s="4" t="s">
        <v>45</v>
      </c>
      <c r="I3" s="4" t="s">
        <v>5</v>
      </c>
      <c r="J3" s="4" t="s">
        <v>47</v>
      </c>
      <c r="K3" s="4" t="s">
        <v>48</v>
      </c>
      <c r="L3" s="4" t="s">
        <v>49</v>
      </c>
      <c r="M3" s="4" t="s">
        <v>50</v>
      </c>
      <c r="N3" s="5" t="s">
        <v>7</v>
      </c>
      <c r="O3" s="5" t="s">
        <v>8</v>
      </c>
      <c r="P3" s="5" t="s">
        <v>9</v>
      </c>
      <c r="Q3" s="5" t="s">
        <v>10</v>
      </c>
      <c r="R3" s="7" t="s">
        <v>53</v>
      </c>
      <c r="S3" s="7" t="s">
        <v>54</v>
      </c>
      <c r="T3" s="7" t="s">
        <v>62</v>
      </c>
      <c r="U3" s="20" t="s">
        <v>61</v>
      </c>
      <c r="V3" s="20" t="s">
        <v>62</v>
      </c>
      <c r="W3" s="8" t="s">
        <v>65</v>
      </c>
      <c r="X3" s="8" t="s">
        <v>66</v>
      </c>
      <c r="Y3" s="9" t="s">
        <v>68</v>
      </c>
      <c r="Z3" s="10" t="s">
        <v>78</v>
      </c>
      <c r="AA3" s="11" t="s">
        <v>79</v>
      </c>
      <c r="AB3" s="12" t="s">
        <v>80</v>
      </c>
      <c r="AC3" s="14" t="s">
        <v>81</v>
      </c>
      <c r="AD3" s="16" t="s">
        <v>87</v>
      </c>
      <c r="AE3" s="17" t="s">
        <v>84</v>
      </c>
      <c r="AF3" s="49" t="s">
        <v>85</v>
      </c>
      <c r="AG3" s="62"/>
      <c r="AH3" s="145"/>
      <c r="AI3" s="3"/>
      <c r="AJ3" s="3"/>
    </row>
    <row r="4" spans="1:37" ht="19.5" thickBot="1">
      <c r="A4" s="105" t="s">
        <v>55</v>
      </c>
      <c r="B4" s="40" t="s">
        <v>11</v>
      </c>
      <c r="C4" s="25" t="s">
        <v>69</v>
      </c>
      <c r="D4" s="25" t="s">
        <v>69</v>
      </c>
      <c r="E4" s="25" t="s">
        <v>51</v>
      </c>
      <c r="F4" s="25" t="s">
        <v>51</v>
      </c>
      <c r="G4" s="25" t="s">
        <v>69</v>
      </c>
      <c r="H4" s="25" t="s">
        <v>69</v>
      </c>
      <c r="I4" s="25" t="s">
        <v>69</v>
      </c>
      <c r="J4" s="25" t="s">
        <v>69</v>
      </c>
      <c r="K4" s="25"/>
      <c r="L4" s="25"/>
      <c r="M4" s="25"/>
      <c r="N4" s="25" t="s">
        <v>69</v>
      </c>
      <c r="O4" s="25" t="s">
        <v>69</v>
      </c>
      <c r="P4" s="25" t="s">
        <v>69</v>
      </c>
      <c r="Q4" s="25" t="s">
        <v>69</v>
      </c>
      <c r="R4" s="25" t="s">
        <v>69</v>
      </c>
      <c r="S4" s="25" t="s">
        <v>69</v>
      </c>
      <c r="T4" s="25" t="s">
        <v>69</v>
      </c>
      <c r="U4" s="26" t="s">
        <v>69</v>
      </c>
      <c r="V4" s="26" t="s">
        <v>69</v>
      </c>
      <c r="W4" s="26" t="s">
        <v>69</v>
      </c>
      <c r="X4" s="26"/>
      <c r="Y4" s="27" t="s">
        <v>69</v>
      </c>
      <c r="Z4" s="28" t="s">
        <v>69</v>
      </c>
      <c r="AA4" s="29"/>
      <c r="AB4" s="30" t="s">
        <v>69</v>
      </c>
      <c r="AC4" s="30" t="s">
        <v>51</v>
      </c>
      <c r="AD4" s="30" t="s">
        <v>69</v>
      </c>
      <c r="AE4" s="30" t="s">
        <v>69</v>
      </c>
      <c r="AF4" s="50" t="s">
        <v>69</v>
      </c>
      <c r="AG4" s="30" t="s">
        <v>51</v>
      </c>
      <c r="AH4" s="52">
        <f>AK4/27</f>
        <v>0.81481481481481477</v>
      </c>
      <c r="AI4" s="3"/>
      <c r="AJ4" s="3"/>
      <c r="AK4" s="48">
        <f>COUNTIF(C4:AF4,"X")</f>
        <v>22</v>
      </c>
    </row>
    <row r="5" spans="1:37" ht="19.5" thickBot="1">
      <c r="A5" s="106"/>
      <c r="B5" s="41" t="s">
        <v>12</v>
      </c>
      <c r="C5" s="25" t="s">
        <v>69</v>
      </c>
      <c r="D5" s="25" t="s">
        <v>69</v>
      </c>
      <c r="E5" s="25" t="s">
        <v>69</v>
      </c>
      <c r="F5" s="25" t="s">
        <v>69</v>
      </c>
      <c r="G5" s="25" t="s">
        <v>69</v>
      </c>
      <c r="H5" s="25" t="s">
        <v>69</v>
      </c>
      <c r="I5" s="25" t="s">
        <v>69</v>
      </c>
      <c r="J5" s="25" t="s">
        <v>69</v>
      </c>
      <c r="K5" s="25" t="s">
        <v>69</v>
      </c>
      <c r="L5" s="25"/>
      <c r="M5" s="25"/>
      <c r="N5" s="25" t="s">
        <v>69</v>
      </c>
      <c r="O5" s="25" t="s">
        <v>69</v>
      </c>
      <c r="P5" s="25" t="s">
        <v>69</v>
      </c>
      <c r="Q5" s="25" t="s">
        <v>69</v>
      </c>
      <c r="R5" s="25" t="s">
        <v>69</v>
      </c>
      <c r="S5" s="25" t="s">
        <v>69</v>
      </c>
      <c r="T5" s="25" t="s">
        <v>69</v>
      </c>
      <c r="U5" s="31" t="s">
        <v>69</v>
      </c>
      <c r="V5" s="31" t="s">
        <v>69</v>
      </c>
      <c r="W5" s="31" t="s">
        <v>69</v>
      </c>
      <c r="X5" s="31" t="s">
        <v>69</v>
      </c>
      <c r="Y5" s="30" t="s">
        <v>69</v>
      </c>
      <c r="Z5" s="32" t="s">
        <v>69</v>
      </c>
      <c r="AA5" s="29" t="s">
        <v>69</v>
      </c>
      <c r="AB5" s="30" t="s">
        <v>69</v>
      </c>
      <c r="AC5" s="30" t="s">
        <v>69</v>
      </c>
      <c r="AD5" s="30" t="s">
        <v>69</v>
      </c>
      <c r="AE5" s="84" t="s">
        <v>69</v>
      </c>
      <c r="AF5" s="30" t="s">
        <v>69</v>
      </c>
      <c r="AG5" s="30" t="s">
        <v>51</v>
      </c>
      <c r="AH5" s="52">
        <f>AK5/30</f>
        <v>0.93333333333333335</v>
      </c>
      <c r="AI5" s="3"/>
      <c r="AJ5" s="3"/>
      <c r="AK5" s="48">
        <f>COUNTIF(C5:AF5,"X")</f>
        <v>28</v>
      </c>
    </row>
    <row r="6" spans="1:37" ht="19.5" thickBot="1">
      <c r="A6" s="106"/>
      <c r="B6" s="41" t="s">
        <v>13</v>
      </c>
      <c r="C6" s="25" t="s">
        <v>69</v>
      </c>
      <c r="D6" s="25" t="s">
        <v>69</v>
      </c>
      <c r="E6" s="25" t="s">
        <v>69</v>
      </c>
      <c r="F6" s="25" t="s">
        <v>69</v>
      </c>
      <c r="G6" s="25" t="s">
        <v>69</v>
      </c>
      <c r="H6" s="25" t="s">
        <v>69</v>
      </c>
      <c r="I6" s="25" t="s">
        <v>69</v>
      </c>
      <c r="J6" s="25" t="s">
        <v>69</v>
      </c>
      <c r="K6" s="25"/>
      <c r="L6" s="25"/>
      <c r="M6" s="25"/>
      <c r="N6" s="25" t="s">
        <v>69</v>
      </c>
      <c r="O6" s="25" t="s">
        <v>69</v>
      </c>
      <c r="P6" s="25" t="s">
        <v>69</v>
      </c>
      <c r="Q6" s="25" t="s">
        <v>69</v>
      </c>
      <c r="R6" s="25" t="s">
        <v>69</v>
      </c>
      <c r="S6" s="25" t="s">
        <v>69</v>
      </c>
      <c r="T6" s="25" t="s">
        <v>69</v>
      </c>
      <c r="U6" s="31" t="s">
        <v>69</v>
      </c>
      <c r="V6" s="31" t="s">
        <v>69</v>
      </c>
      <c r="W6" s="31" t="s">
        <v>69</v>
      </c>
      <c r="X6" s="31"/>
      <c r="Y6" s="30" t="s">
        <v>69</v>
      </c>
      <c r="Z6" s="32" t="s">
        <v>69</v>
      </c>
      <c r="AA6" s="29" t="s">
        <v>69</v>
      </c>
      <c r="AB6" s="30" t="s">
        <v>69</v>
      </c>
      <c r="AC6" s="30" t="s">
        <v>51</v>
      </c>
      <c r="AD6" s="30" t="s">
        <v>69</v>
      </c>
      <c r="AE6" s="30" t="s">
        <v>69</v>
      </c>
      <c r="AF6" s="50"/>
      <c r="AG6" s="30" t="s">
        <v>51</v>
      </c>
      <c r="AH6" s="52">
        <f>AK6/29</f>
        <v>0.82758620689655171</v>
      </c>
      <c r="AI6" s="3"/>
      <c r="AJ6" s="3"/>
      <c r="AK6" s="48">
        <f t="shared" ref="AK6:AK38" si="0">COUNTIF(C6:AF6,"X")</f>
        <v>24</v>
      </c>
    </row>
    <row r="7" spans="1:37" ht="17.25" customHeight="1" thickBot="1">
      <c r="A7" s="106"/>
      <c r="B7" s="41" t="s">
        <v>22</v>
      </c>
      <c r="C7" s="25" t="s">
        <v>69</v>
      </c>
      <c r="D7" s="25" t="s">
        <v>69</v>
      </c>
      <c r="E7" s="25" t="s">
        <v>69</v>
      </c>
      <c r="F7" s="25" t="s">
        <v>69</v>
      </c>
      <c r="G7" s="25" t="s">
        <v>69</v>
      </c>
      <c r="H7" s="25" t="s">
        <v>69</v>
      </c>
      <c r="I7" s="25" t="s">
        <v>69</v>
      </c>
      <c r="J7" s="25" t="s">
        <v>69</v>
      </c>
      <c r="K7" s="25" t="s">
        <v>69</v>
      </c>
      <c r="L7" s="25"/>
      <c r="M7" s="25"/>
      <c r="N7" s="25" t="s">
        <v>69</v>
      </c>
      <c r="O7" s="25"/>
      <c r="P7" s="25" t="s">
        <v>69</v>
      </c>
      <c r="Q7" s="25" t="s">
        <v>69</v>
      </c>
      <c r="R7" s="25" t="s">
        <v>69</v>
      </c>
      <c r="S7" s="25" t="s">
        <v>69</v>
      </c>
      <c r="T7" s="25" t="s">
        <v>69</v>
      </c>
      <c r="U7" s="31" t="s">
        <v>69</v>
      </c>
      <c r="V7" s="31" t="s">
        <v>69</v>
      </c>
      <c r="W7" s="31" t="s">
        <v>69</v>
      </c>
      <c r="X7" s="31"/>
      <c r="Y7" s="30" t="s">
        <v>69</v>
      </c>
      <c r="Z7" s="32" t="s">
        <v>69</v>
      </c>
      <c r="AA7" s="29"/>
      <c r="AB7" s="30"/>
      <c r="AC7" s="30" t="s">
        <v>69</v>
      </c>
      <c r="AD7" s="30" t="s">
        <v>69</v>
      </c>
      <c r="AE7" s="30"/>
      <c r="AF7" s="50"/>
      <c r="AG7" s="30" t="s">
        <v>51</v>
      </c>
      <c r="AH7" s="52">
        <f>AK7/30</f>
        <v>0.73333333333333328</v>
      </c>
      <c r="AI7" s="3"/>
      <c r="AJ7" s="3"/>
      <c r="AK7" s="48">
        <f t="shared" si="0"/>
        <v>22</v>
      </c>
    </row>
    <row r="8" spans="1:37" ht="17.25" customHeight="1" thickBot="1">
      <c r="A8" s="106"/>
      <c r="B8" s="41" t="s">
        <v>91</v>
      </c>
      <c r="C8" s="25" t="s">
        <v>69</v>
      </c>
      <c r="D8" s="25" t="s">
        <v>69</v>
      </c>
      <c r="E8" s="25" t="s">
        <v>69</v>
      </c>
      <c r="F8" s="25" t="s">
        <v>69</v>
      </c>
      <c r="G8" s="25" t="s">
        <v>69</v>
      </c>
      <c r="H8" s="25" t="s">
        <v>69</v>
      </c>
      <c r="I8" s="25" t="s">
        <v>69</v>
      </c>
      <c r="J8" s="25" t="s">
        <v>69</v>
      </c>
      <c r="K8" s="25"/>
      <c r="L8" s="25"/>
      <c r="M8" s="25"/>
      <c r="N8" s="25" t="s">
        <v>51</v>
      </c>
      <c r="O8" s="25" t="s">
        <v>69</v>
      </c>
      <c r="P8" s="25" t="s">
        <v>69</v>
      </c>
      <c r="Q8" s="25" t="s">
        <v>69</v>
      </c>
      <c r="R8" s="25" t="s">
        <v>69</v>
      </c>
      <c r="S8" s="25" t="s">
        <v>69</v>
      </c>
      <c r="T8" s="25" t="s">
        <v>69</v>
      </c>
      <c r="U8" s="31" t="s">
        <v>69</v>
      </c>
      <c r="V8" s="31" t="s">
        <v>69</v>
      </c>
      <c r="W8" s="31"/>
      <c r="X8" s="31"/>
      <c r="Y8" s="30" t="s">
        <v>69</v>
      </c>
      <c r="Z8" s="32" t="s">
        <v>69</v>
      </c>
      <c r="AA8" s="29" t="s">
        <v>69</v>
      </c>
      <c r="AB8" s="30" t="s">
        <v>69</v>
      </c>
      <c r="AC8" s="30" t="s">
        <v>69</v>
      </c>
      <c r="AD8" s="30" t="s">
        <v>69</v>
      </c>
      <c r="AE8" s="30" t="s">
        <v>69</v>
      </c>
      <c r="AF8" s="50" t="s">
        <v>69</v>
      </c>
      <c r="AG8" s="30" t="s">
        <v>51</v>
      </c>
      <c r="AH8" s="52">
        <f>AK8/29</f>
        <v>0.82758620689655171</v>
      </c>
      <c r="AI8" s="3"/>
      <c r="AJ8" s="3"/>
      <c r="AK8" s="48">
        <f t="shared" si="0"/>
        <v>24</v>
      </c>
    </row>
    <row r="9" spans="1:37" ht="17.25" customHeight="1" thickBot="1">
      <c r="A9" s="106"/>
      <c r="B9" s="41" t="s">
        <v>14</v>
      </c>
      <c r="C9" s="25" t="s">
        <v>51</v>
      </c>
      <c r="D9" s="25" t="s">
        <v>51</v>
      </c>
      <c r="E9" s="25" t="s">
        <v>51</v>
      </c>
      <c r="F9" s="25" t="s">
        <v>51</v>
      </c>
      <c r="G9" s="25" t="s">
        <v>69</v>
      </c>
      <c r="H9" s="25" t="s">
        <v>69</v>
      </c>
      <c r="I9" s="25" t="s">
        <v>69</v>
      </c>
      <c r="J9" s="25" t="s">
        <v>69</v>
      </c>
      <c r="K9" s="25"/>
      <c r="L9" s="25"/>
      <c r="M9" s="25"/>
      <c r="N9" s="25" t="s">
        <v>51</v>
      </c>
      <c r="O9" s="25" t="s">
        <v>51</v>
      </c>
      <c r="P9" s="25" t="s">
        <v>51</v>
      </c>
      <c r="Q9" s="25" t="s">
        <v>51</v>
      </c>
      <c r="R9" s="25" t="s">
        <v>69</v>
      </c>
      <c r="S9" s="25" t="s">
        <v>69</v>
      </c>
      <c r="T9" s="25" t="s">
        <v>69</v>
      </c>
      <c r="U9" s="31" t="s">
        <v>69</v>
      </c>
      <c r="V9" s="31" t="s">
        <v>69</v>
      </c>
      <c r="W9" s="31" t="s">
        <v>69</v>
      </c>
      <c r="X9" s="31" t="s">
        <v>69</v>
      </c>
      <c r="Y9" s="30" t="s">
        <v>69</v>
      </c>
      <c r="Z9" s="32" t="s">
        <v>51</v>
      </c>
      <c r="AA9" s="32" t="s">
        <v>51</v>
      </c>
      <c r="AB9" s="32" t="s">
        <v>51</v>
      </c>
      <c r="AC9" s="30" t="s">
        <v>51</v>
      </c>
      <c r="AD9" s="30" t="s">
        <v>69</v>
      </c>
      <c r="AE9" s="30" t="s">
        <v>51</v>
      </c>
      <c r="AF9" s="30" t="s">
        <v>51</v>
      </c>
      <c r="AG9" s="30" t="s">
        <v>51</v>
      </c>
      <c r="AH9" s="52">
        <f>AK9/18</f>
        <v>0.72222222222222221</v>
      </c>
      <c r="AI9" s="3"/>
      <c r="AJ9" s="3"/>
      <c r="AK9" s="48">
        <f t="shared" si="0"/>
        <v>13</v>
      </c>
    </row>
    <row r="10" spans="1:37" ht="18" customHeight="1" thickBot="1">
      <c r="A10" s="107"/>
      <c r="B10" s="41" t="s">
        <v>15</v>
      </c>
      <c r="C10" s="25" t="s">
        <v>69</v>
      </c>
      <c r="D10" s="25" t="s">
        <v>69</v>
      </c>
      <c r="E10" s="25" t="s">
        <v>69</v>
      </c>
      <c r="F10" s="25" t="s">
        <v>69</v>
      </c>
      <c r="G10" s="25" t="s">
        <v>69</v>
      </c>
      <c r="H10" s="25" t="s">
        <v>69</v>
      </c>
      <c r="I10" s="25" t="s">
        <v>69</v>
      </c>
      <c r="J10" s="25"/>
      <c r="K10" s="25"/>
      <c r="L10" s="25"/>
      <c r="M10" s="25"/>
      <c r="N10" s="25" t="s">
        <v>69</v>
      </c>
      <c r="O10" s="25" t="s">
        <v>69</v>
      </c>
      <c r="P10" s="25" t="s">
        <v>69</v>
      </c>
      <c r="Q10" s="25" t="s">
        <v>69</v>
      </c>
      <c r="R10" s="25" t="s">
        <v>69</v>
      </c>
      <c r="S10" s="25" t="s">
        <v>69</v>
      </c>
      <c r="T10" s="25" t="s">
        <v>69</v>
      </c>
      <c r="U10" s="31" t="s">
        <v>69</v>
      </c>
      <c r="V10" s="31" t="s">
        <v>69</v>
      </c>
      <c r="W10" s="31" t="s">
        <v>69</v>
      </c>
      <c r="X10" s="31" t="s">
        <v>69</v>
      </c>
      <c r="Y10" s="30" t="s">
        <v>69</v>
      </c>
      <c r="Z10" s="32" t="s">
        <v>69</v>
      </c>
      <c r="AA10" s="29" t="s">
        <v>69</v>
      </c>
      <c r="AB10" s="30" t="s">
        <v>69</v>
      </c>
      <c r="AC10" s="30" t="s">
        <v>69</v>
      </c>
      <c r="AD10" s="30" t="s">
        <v>69</v>
      </c>
      <c r="AE10" s="30" t="s">
        <v>69</v>
      </c>
      <c r="AF10" s="50" t="s">
        <v>69</v>
      </c>
      <c r="AG10" s="30" t="s">
        <v>51</v>
      </c>
      <c r="AH10" s="52">
        <f>AK10/30</f>
        <v>0.8666666666666667</v>
      </c>
      <c r="AI10" s="3"/>
      <c r="AJ10" s="3"/>
      <c r="AK10" s="48">
        <f t="shared" si="0"/>
        <v>26</v>
      </c>
    </row>
    <row r="11" spans="1:37" ht="19.5" thickBot="1">
      <c r="A11" s="108" t="s">
        <v>56</v>
      </c>
      <c r="B11" s="42" t="s">
        <v>16</v>
      </c>
      <c r="C11" s="25" t="s">
        <v>69</v>
      </c>
      <c r="D11" s="25" t="s">
        <v>69</v>
      </c>
      <c r="E11" s="25"/>
      <c r="F11" s="25" t="s">
        <v>69</v>
      </c>
      <c r="G11" s="25" t="s">
        <v>69</v>
      </c>
      <c r="H11" s="25" t="s">
        <v>69</v>
      </c>
      <c r="I11" s="25" t="s">
        <v>69</v>
      </c>
      <c r="J11" s="25" t="s">
        <v>69</v>
      </c>
      <c r="K11" s="25"/>
      <c r="L11" s="25"/>
      <c r="M11" s="25"/>
      <c r="N11" s="25" t="s">
        <v>69</v>
      </c>
      <c r="O11" s="25" t="s">
        <v>69</v>
      </c>
      <c r="P11" s="25" t="s">
        <v>69</v>
      </c>
      <c r="Q11" s="25" t="s">
        <v>69</v>
      </c>
      <c r="R11" s="25" t="s">
        <v>69</v>
      </c>
      <c r="S11" s="25" t="s">
        <v>69</v>
      </c>
      <c r="T11" s="25" t="s">
        <v>69</v>
      </c>
      <c r="U11" s="31" t="s">
        <v>69</v>
      </c>
      <c r="V11" s="31" t="s">
        <v>69</v>
      </c>
      <c r="W11" s="31" t="s">
        <v>69</v>
      </c>
      <c r="X11" s="31" t="s">
        <v>69</v>
      </c>
      <c r="Y11" s="30" t="s">
        <v>69</v>
      </c>
      <c r="Z11" s="32" t="s">
        <v>69</v>
      </c>
      <c r="AA11" s="29" t="s">
        <v>69</v>
      </c>
      <c r="AB11" s="30" t="s">
        <v>69</v>
      </c>
      <c r="AC11" s="30" t="s">
        <v>51</v>
      </c>
      <c r="AD11" s="30" t="s">
        <v>69</v>
      </c>
      <c r="AE11" s="30" t="s">
        <v>69</v>
      </c>
      <c r="AF11" s="50"/>
      <c r="AG11" s="30" t="s">
        <v>51</v>
      </c>
      <c r="AH11" s="52">
        <f>AK11/29</f>
        <v>0.82758620689655171</v>
      </c>
      <c r="AI11" s="3"/>
      <c r="AJ11" s="3"/>
      <c r="AK11" s="48">
        <f t="shared" si="0"/>
        <v>24</v>
      </c>
    </row>
    <row r="12" spans="1:37" ht="19.5" thickBot="1">
      <c r="A12" s="109"/>
      <c r="B12" s="42" t="s">
        <v>17</v>
      </c>
      <c r="C12" s="25" t="s">
        <v>69</v>
      </c>
      <c r="D12" s="25" t="s">
        <v>69</v>
      </c>
      <c r="E12" s="25" t="s">
        <v>69</v>
      </c>
      <c r="F12" s="25" t="s">
        <v>69</v>
      </c>
      <c r="G12" s="25" t="s">
        <v>69</v>
      </c>
      <c r="H12" s="25" t="s">
        <v>69</v>
      </c>
      <c r="I12" s="25" t="s">
        <v>69</v>
      </c>
      <c r="J12" s="25"/>
      <c r="K12" s="25"/>
      <c r="L12" s="25"/>
      <c r="M12" s="25"/>
      <c r="N12" s="25" t="s">
        <v>69</v>
      </c>
      <c r="O12" s="25" t="s">
        <v>69</v>
      </c>
      <c r="P12" s="25" t="s">
        <v>69</v>
      </c>
      <c r="Q12" s="25" t="s">
        <v>69</v>
      </c>
      <c r="R12" s="25" t="s">
        <v>69</v>
      </c>
      <c r="S12" s="25" t="s">
        <v>69</v>
      </c>
      <c r="T12" s="25"/>
      <c r="U12" s="31" t="s">
        <v>69</v>
      </c>
      <c r="V12" s="31" t="s">
        <v>69</v>
      </c>
      <c r="W12" s="31" t="s">
        <v>69</v>
      </c>
      <c r="X12" s="31"/>
      <c r="Y12" s="30" t="s">
        <v>69</v>
      </c>
      <c r="Z12" s="32" t="s">
        <v>69</v>
      </c>
      <c r="AA12" s="29" t="s">
        <v>69</v>
      </c>
      <c r="AB12" s="30" t="s">
        <v>69</v>
      </c>
      <c r="AC12" s="30" t="s">
        <v>69</v>
      </c>
      <c r="AD12" s="30" t="s">
        <v>69</v>
      </c>
      <c r="AE12" s="30" t="s">
        <v>69</v>
      </c>
      <c r="AF12" s="50" t="s">
        <v>69</v>
      </c>
      <c r="AG12" s="30" t="s">
        <v>51</v>
      </c>
      <c r="AH12" s="52">
        <f>AK12/30</f>
        <v>0.8</v>
      </c>
      <c r="AI12" s="3"/>
      <c r="AJ12" s="3"/>
      <c r="AK12" s="48">
        <f t="shared" si="0"/>
        <v>24</v>
      </c>
    </row>
    <row r="13" spans="1:37" ht="19.5" thickBot="1">
      <c r="A13" s="109"/>
      <c r="B13" s="42" t="s">
        <v>18</v>
      </c>
      <c r="C13" s="25" t="s">
        <v>69</v>
      </c>
      <c r="D13" s="25" t="s">
        <v>51</v>
      </c>
      <c r="E13" s="25" t="s">
        <v>69</v>
      </c>
      <c r="F13" s="25" t="s">
        <v>69</v>
      </c>
      <c r="G13" s="25" t="s">
        <v>69</v>
      </c>
      <c r="H13" s="25" t="s">
        <v>69</v>
      </c>
      <c r="I13" s="25" t="s">
        <v>69</v>
      </c>
      <c r="J13" s="25" t="s">
        <v>69</v>
      </c>
      <c r="K13" s="25" t="s">
        <v>69</v>
      </c>
      <c r="L13" s="25"/>
      <c r="M13" s="25"/>
      <c r="N13" s="25" t="s">
        <v>51</v>
      </c>
      <c r="O13" s="25" t="s">
        <v>69</v>
      </c>
      <c r="P13" s="25" t="s">
        <v>69</v>
      </c>
      <c r="Q13" s="25" t="s">
        <v>69</v>
      </c>
      <c r="R13" s="25" t="s">
        <v>69</v>
      </c>
      <c r="S13" s="25" t="s">
        <v>69</v>
      </c>
      <c r="T13" s="25" t="s">
        <v>69</v>
      </c>
      <c r="U13" s="31" t="s">
        <v>69</v>
      </c>
      <c r="V13" s="31" t="s">
        <v>69</v>
      </c>
      <c r="W13" s="31" t="s">
        <v>69</v>
      </c>
      <c r="X13" s="31" t="s">
        <v>69</v>
      </c>
      <c r="Y13" s="30" t="s">
        <v>69</v>
      </c>
      <c r="Z13" s="32" t="s">
        <v>69</v>
      </c>
      <c r="AA13" s="29"/>
      <c r="AB13" s="30" t="s">
        <v>69</v>
      </c>
      <c r="AC13" s="30" t="s">
        <v>51</v>
      </c>
      <c r="AD13" s="30" t="s">
        <v>69</v>
      </c>
      <c r="AE13" s="30" t="s">
        <v>69</v>
      </c>
      <c r="AF13" s="50" t="s">
        <v>69</v>
      </c>
      <c r="AG13" s="30" t="s">
        <v>51</v>
      </c>
      <c r="AH13" s="52">
        <f>AK13/29</f>
        <v>0.82758620689655171</v>
      </c>
      <c r="AI13" s="3"/>
      <c r="AJ13" s="3"/>
      <c r="AK13" s="48">
        <f t="shared" si="0"/>
        <v>24</v>
      </c>
    </row>
    <row r="14" spans="1:37" ht="19.5" thickBot="1">
      <c r="A14" s="109"/>
      <c r="B14" s="42" t="s">
        <v>19</v>
      </c>
      <c r="C14" s="25" t="s">
        <v>69</v>
      </c>
      <c r="D14" s="25" t="s">
        <v>69</v>
      </c>
      <c r="E14" s="25" t="s">
        <v>69</v>
      </c>
      <c r="F14" s="25" t="s">
        <v>69</v>
      </c>
      <c r="G14" s="33" t="s">
        <v>69</v>
      </c>
      <c r="H14" s="25" t="s">
        <v>69</v>
      </c>
      <c r="I14" s="25" t="s">
        <v>69</v>
      </c>
      <c r="J14" s="25" t="s">
        <v>69</v>
      </c>
      <c r="K14" s="25"/>
      <c r="L14" s="25"/>
      <c r="M14" s="25"/>
      <c r="N14" s="25" t="s">
        <v>51</v>
      </c>
      <c r="O14" s="25" t="s">
        <v>69</v>
      </c>
      <c r="P14" s="25"/>
      <c r="Q14" s="25" t="s">
        <v>69</v>
      </c>
      <c r="R14" s="25" t="s">
        <v>69</v>
      </c>
      <c r="S14" s="25" t="s">
        <v>69</v>
      </c>
      <c r="T14" s="25" t="s">
        <v>69</v>
      </c>
      <c r="U14" s="31" t="s">
        <v>69</v>
      </c>
      <c r="V14" s="31" t="s">
        <v>69</v>
      </c>
      <c r="W14" s="31"/>
      <c r="X14" s="31" t="s">
        <v>69</v>
      </c>
      <c r="Y14" s="30" t="s">
        <v>69</v>
      </c>
      <c r="Z14" s="32"/>
      <c r="AA14" s="29"/>
      <c r="AB14" s="30"/>
      <c r="AC14" s="30" t="s">
        <v>51</v>
      </c>
      <c r="AD14" s="30" t="s">
        <v>69</v>
      </c>
      <c r="AE14" s="30"/>
      <c r="AF14" s="50"/>
      <c r="AG14" s="30" t="s">
        <v>51</v>
      </c>
      <c r="AH14" s="52">
        <f>AK14/28</f>
        <v>0.6428571428571429</v>
      </c>
      <c r="AI14" s="3"/>
      <c r="AJ14" s="3"/>
      <c r="AK14" s="48">
        <f t="shared" si="0"/>
        <v>18</v>
      </c>
    </row>
    <row r="15" spans="1:37" ht="19.5" thickBot="1">
      <c r="A15" s="110"/>
      <c r="B15" s="42" t="s">
        <v>20</v>
      </c>
      <c r="C15" s="25"/>
      <c r="D15" s="25"/>
      <c r="E15" s="25"/>
      <c r="F15" s="25" t="s">
        <v>69</v>
      </c>
      <c r="G15" s="25" t="s">
        <v>69</v>
      </c>
      <c r="H15" s="25" t="s">
        <v>69</v>
      </c>
      <c r="I15" s="25" t="s">
        <v>69</v>
      </c>
      <c r="J15" s="25" t="s">
        <v>69</v>
      </c>
      <c r="K15" s="25" t="s">
        <v>69</v>
      </c>
      <c r="L15" s="25"/>
      <c r="M15" s="25"/>
      <c r="N15" s="25" t="s">
        <v>69</v>
      </c>
      <c r="O15" s="25" t="s">
        <v>69</v>
      </c>
      <c r="P15" s="25" t="s">
        <v>69</v>
      </c>
      <c r="Q15" s="25"/>
      <c r="R15" s="25" t="s">
        <v>69</v>
      </c>
      <c r="S15" s="25" t="s">
        <v>69</v>
      </c>
      <c r="T15" s="25" t="s">
        <v>69</v>
      </c>
      <c r="U15" s="31" t="s">
        <v>69</v>
      </c>
      <c r="V15" s="31" t="s">
        <v>69</v>
      </c>
      <c r="W15" s="31" t="s">
        <v>69</v>
      </c>
      <c r="X15" s="31" t="s">
        <v>69</v>
      </c>
      <c r="Y15" s="30" t="s">
        <v>69</v>
      </c>
      <c r="Z15" s="32"/>
      <c r="AA15" s="29" t="s">
        <v>69</v>
      </c>
      <c r="AB15" s="30" t="s">
        <v>69</v>
      </c>
      <c r="AC15" s="30" t="s">
        <v>51</v>
      </c>
      <c r="AD15" s="30" t="s">
        <v>69</v>
      </c>
      <c r="AE15" s="30"/>
      <c r="AF15" s="50"/>
      <c r="AG15" s="30" t="s">
        <v>51</v>
      </c>
      <c r="AH15" s="52">
        <f>AK15/29</f>
        <v>0.68965517241379315</v>
      </c>
      <c r="AI15" s="3"/>
      <c r="AJ15" s="3"/>
      <c r="AK15" s="48">
        <f t="shared" si="0"/>
        <v>20</v>
      </c>
    </row>
    <row r="16" spans="1:37" ht="19.5" thickBot="1">
      <c r="A16" s="111" t="s">
        <v>57</v>
      </c>
      <c r="B16" s="43" t="s">
        <v>23</v>
      </c>
      <c r="C16" s="30"/>
      <c r="D16" s="30"/>
      <c r="E16" s="25" t="s">
        <v>69</v>
      </c>
      <c r="F16" s="25" t="s">
        <v>69</v>
      </c>
      <c r="G16" s="25" t="s">
        <v>69</v>
      </c>
      <c r="H16" s="25"/>
      <c r="I16" s="25" t="s">
        <v>69</v>
      </c>
      <c r="J16" s="25"/>
      <c r="K16" s="25"/>
      <c r="L16" s="25"/>
      <c r="M16" s="25"/>
      <c r="N16" s="25" t="s">
        <v>51</v>
      </c>
      <c r="O16" s="25" t="s">
        <v>69</v>
      </c>
      <c r="P16" s="25" t="s">
        <v>69</v>
      </c>
      <c r="Q16" s="25" t="s">
        <v>69</v>
      </c>
      <c r="R16" s="25" t="s">
        <v>69</v>
      </c>
      <c r="S16" s="25" t="s">
        <v>69</v>
      </c>
      <c r="T16" s="25" t="s">
        <v>69</v>
      </c>
      <c r="U16" s="25" t="s">
        <v>69</v>
      </c>
      <c r="V16" s="25" t="s">
        <v>69</v>
      </c>
      <c r="W16" s="25" t="s">
        <v>69</v>
      </c>
      <c r="X16" s="25" t="s">
        <v>69</v>
      </c>
      <c r="Y16" s="25" t="s">
        <v>69</v>
      </c>
      <c r="Z16" s="32" t="s">
        <v>69</v>
      </c>
      <c r="AA16" s="29"/>
      <c r="AB16" s="30"/>
      <c r="AC16" s="30" t="s">
        <v>69</v>
      </c>
      <c r="AD16" s="30" t="s">
        <v>69</v>
      </c>
      <c r="AE16" s="30" t="s">
        <v>69</v>
      </c>
      <c r="AF16" s="50" t="s">
        <v>69</v>
      </c>
      <c r="AG16" s="30" t="s">
        <v>51</v>
      </c>
      <c r="AH16" s="52">
        <f>AK16/29</f>
        <v>0.68965517241379315</v>
      </c>
      <c r="AI16" s="3"/>
      <c r="AJ16" s="3"/>
      <c r="AK16" s="48">
        <f t="shared" si="0"/>
        <v>20</v>
      </c>
    </row>
    <row r="17" spans="1:37" ht="19.5" thickBot="1">
      <c r="A17" s="112"/>
      <c r="B17" s="43" t="s">
        <v>24</v>
      </c>
      <c r="C17" s="30"/>
      <c r="D17" s="30"/>
      <c r="E17" s="30"/>
      <c r="F17" s="30"/>
      <c r="G17" s="30" t="s">
        <v>69</v>
      </c>
      <c r="H17" s="30" t="s">
        <v>69</v>
      </c>
      <c r="I17" s="30" t="s">
        <v>69</v>
      </c>
      <c r="J17" s="30" t="s">
        <v>69</v>
      </c>
      <c r="K17" s="30" t="s">
        <v>69</v>
      </c>
      <c r="L17" s="30"/>
      <c r="M17" s="30"/>
      <c r="N17" s="25" t="s">
        <v>51</v>
      </c>
      <c r="O17" s="30"/>
      <c r="P17" s="30" t="s">
        <v>69</v>
      </c>
      <c r="Q17" s="30" t="s">
        <v>69</v>
      </c>
      <c r="R17" s="31" t="s">
        <v>69</v>
      </c>
      <c r="S17" s="31" t="s">
        <v>69</v>
      </c>
      <c r="T17" s="31" t="s">
        <v>69</v>
      </c>
      <c r="U17" s="31" t="s">
        <v>69</v>
      </c>
      <c r="V17" s="31" t="s">
        <v>69</v>
      </c>
      <c r="W17" s="31"/>
      <c r="X17" s="31"/>
      <c r="Y17" s="30" t="s">
        <v>69</v>
      </c>
      <c r="Z17" s="32"/>
      <c r="AA17" s="29"/>
      <c r="AB17" s="30"/>
      <c r="AC17" s="30" t="s">
        <v>69</v>
      </c>
      <c r="AD17" s="30" t="s">
        <v>69</v>
      </c>
      <c r="AE17" s="30" t="s">
        <v>69</v>
      </c>
      <c r="AF17" s="50" t="s">
        <v>69</v>
      </c>
      <c r="AG17" s="30" t="s">
        <v>51</v>
      </c>
      <c r="AH17" s="52">
        <f>AK17/29</f>
        <v>0.58620689655172409</v>
      </c>
      <c r="AI17" s="3"/>
      <c r="AJ17" s="3"/>
      <c r="AK17" s="48">
        <f t="shared" si="0"/>
        <v>17</v>
      </c>
    </row>
    <row r="18" spans="1:37" ht="19.5" thickBot="1">
      <c r="A18" s="112"/>
      <c r="B18" s="43" t="s">
        <v>25</v>
      </c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25" t="s">
        <v>51</v>
      </c>
      <c r="O18" s="25" t="s">
        <v>51</v>
      </c>
      <c r="P18" s="25" t="s">
        <v>51</v>
      </c>
      <c r="Q18" s="25" t="s">
        <v>51</v>
      </c>
      <c r="R18" s="31" t="s">
        <v>69</v>
      </c>
      <c r="S18" s="31" t="s">
        <v>69</v>
      </c>
      <c r="T18" s="31"/>
      <c r="U18" s="31" t="s">
        <v>69</v>
      </c>
      <c r="V18" s="31" t="s">
        <v>69</v>
      </c>
      <c r="W18" s="31" t="s">
        <v>69</v>
      </c>
      <c r="X18" s="31"/>
      <c r="Y18" s="30" t="s">
        <v>69</v>
      </c>
      <c r="Z18" s="32"/>
      <c r="AA18" s="29"/>
      <c r="AB18" s="30"/>
      <c r="AC18" s="30" t="s">
        <v>51</v>
      </c>
      <c r="AD18" s="30" t="s">
        <v>69</v>
      </c>
      <c r="AE18" s="30" t="s">
        <v>69</v>
      </c>
      <c r="AF18" s="50" t="s">
        <v>69</v>
      </c>
      <c r="AG18" s="30" t="s">
        <v>51</v>
      </c>
      <c r="AH18" s="52">
        <f>AK18/25</f>
        <v>0.36</v>
      </c>
      <c r="AI18" s="3"/>
      <c r="AJ18" s="3"/>
      <c r="AK18" s="48">
        <f t="shared" si="0"/>
        <v>9</v>
      </c>
    </row>
    <row r="19" spans="1:37" ht="19.5" thickBot="1">
      <c r="A19" s="112"/>
      <c r="B19" s="43" t="s">
        <v>26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5" t="s">
        <v>51</v>
      </c>
      <c r="O19" s="25" t="s">
        <v>51</v>
      </c>
      <c r="P19" s="25" t="s">
        <v>51</v>
      </c>
      <c r="Q19" s="25" t="s">
        <v>51</v>
      </c>
      <c r="R19" s="31" t="s">
        <v>69</v>
      </c>
      <c r="S19" s="31" t="s">
        <v>69</v>
      </c>
      <c r="T19" s="31" t="s">
        <v>69</v>
      </c>
      <c r="U19" s="31" t="s">
        <v>69</v>
      </c>
      <c r="V19" s="31" t="s">
        <v>69</v>
      </c>
      <c r="W19" s="31" t="s">
        <v>69</v>
      </c>
      <c r="X19" s="31"/>
      <c r="Y19" s="30" t="s">
        <v>69</v>
      </c>
      <c r="Z19" s="32"/>
      <c r="AA19" s="29"/>
      <c r="AB19" s="30"/>
      <c r="AC19" s="30" t="s">
        <v>51</v>
      </c>
      <c r="AD19" s="30" t="s">
        <v>69</v>
      </c>
      <c r="AE19" s="30"/>
      <c r="AF19" s="50"/>
      <c r="AG19" s="30" t="s">
        <v>51</v>
      </c>
      <c r="AH19" s="52">
        <f>AK19/25</f>
        <v>0.32</v>
      </c>
      <c r="AI19" s="3"/>
      <c r="AJ19" s="3"/>
      <c r="AK19" s="48">
        <f t="shared" si="0"/>
        <v>8</v>
      </c>
    </row>
    <row r="20" spans="1:37" ht="19.5" thickBot="1">
      <c r="A20" s="112"/>
      <c r="B20" s="43" t="s">
        <v>27</v>
      </c>
      <c r="C20" s="30"/>
      <c r="D20" s="30" t="s">
        <v>69</v>
      </c>
      <c r="E20" s="30"/>
      <c r="F20" s="30"/>
      <c r="G20" s="30" t="s">
        <v>69</v>
      </c>
      <c r="H20" s="30"/>
      <c r="I20" s="30" t="s">
        <v>69</v>
      </c>
      <c r="J20" s="30" t="s">
        <v>69</v>
      </c>
      <c r="K20" s="30"/>
      <c r="L20" s="30"/>
      <c r="M20" s="30"/>
      <c r="N20" s="25" t="s">
        <v>51</v>
      </c>
      <c r="O20" s="25" t="s">
        <v>51</v>
      </c>
      <c r="P20" s="25" t="s">
        <v>51</v>
      </c>
      <c r="Q20" s="25" t="s">
        <v>51</v>
      </c>
      <c r="R20" s="31" t="s">
        <v>69</v>
      </c>
      <c r="S20" s="31" t="s">
        <v>69</v>
      </c>
      <c r="T20" s="31" t="s">
        <v>69</v>
      </c>
      <c r="U20" s="31" t="s">
        <v>69</v>
      </c>
      <c r="V20" s="31" t="s">
        <v>69</v>
      </c>
      <c r="W20" s="31"/>
      <c r="X20" s="31"/>
      <c r="Y20" s="30" t="s">
        <v>69</v>
      </c>
      <c r="Z20" s="32"/>
      <c r="AA20" s="29"/>
      <c r="AB20" s="30"/>
      <c r="AC20" s="30" t="s">
        <v>51</v>
      </c>
      <c r="AD20" s="30" t="s">
        <v>69</v>
      </c>
      <c r="AE20" s="30"/>
      <c r="AF20" s="50"/>
      <c r="AG20" s="30" t="s">
        <v>51</v>
      </c>
      <c r="AH20" s="52">
        <f>AK20/25</f>
        <v>0.44</v>
      </c>
      <c r="AI20" s="3"/>
      <c r="AJ20" s="3"/>
      <c r="AK20" s="48">
        <f t="shared" si="0"/>
        <v>11</v>
      </c>
    </row>
    <row r="21" spans="1:37" ht="19.5" thickBot="1">
      <c r="A21" s="113"/>
      <c r="B21" s="43" t="s">
        <v>28</v>
      </c>
      <c r="C21" s="30" t="s">
        <v>69</v>
      </c>
      <c r="D21" s="30" t="s">
        <v>69</v>
      </c>
      <c r="E21" s="30" t="s">
        <v>69</v>
      </c>
      <c r="F21" s="30" t="s">
        <v>69</v>
      </c>
      <c r="G21" s="30" t="s">
        <v>69</v>
      </c>
      <c r="H21" s="30" t="s">
        <v>69</v>
      </c>
      <c r="I21" s="30" t="s">
        <v>69</v>
      </c>
      <c r="J21" s="30" t="s">
        <v>69</v>
      </c>
      <c r="K21" s="30" t="s">
        <v>69</v>
      </c>
      <c r="L21" s="30"/>
      <c r="M21" s="30"/>
      <c r="N21" s="30" t="s">
        <v>51</v>
      </c>
      <c r="O21" s="30" t="s">
        <v>69</v>
      </c>
      <c r="P21" s="30" t="s">
        <v>69</v>
      </c>
      <c r="Q21" s="30" t="s">
        <v>69</v>
      </c>
      <c r="R21" s="31" t="s">
        <v>69</v>
      </c>
      <c r="S21" s="31" t="s">
        <v>69</v>
      </c>
      <c r="T21" s="31" t="s">
        <v>69</v>
      </c>
      <c r="U21" s="31" t="s">
        <v>69</v>
      </c>
      <c r="V21" s="31" t="s">
        <v>69</v>
      </c>
      <c r="W21" s="31" t="s">
        <v>69</v>
      </c>
      <c r="X21" s="31" t="s">
        <v>51</v>
      </c>
      <c r="Y21" s="30" t="s">
        <v>69</v>
      </c>
      <c r="Z21" s="32" t="s">
        <v>69</v>
      </c>
      <c r="AA21" s="29" t="s">
        <v>69</v>
      </c>
      <c r="AB21" s="30" t="s">
        <v>69</v>
      </c>
      <c r="AC21" s="30" t="s">
        <v>69</v>
      </c>
      <c r="AD21" s="30" t="s">
        <v>69</v>
      </c>
      <c r="AE21" s="30" t="s">
        <v>69</v>
      </c>
      <c r="AF21" s="50" t="s">
        <v>69</v>
      </c>
      <c r="AG21" s="30" t="s">
        <v>51</v>
      </c>
      <c r="AH21" s="52">
        <f>AK21/28</f>
        <v>0.9285714285714286</v>
      </c>
      <c r="AI21" s="3"/>
      <c r="AJ21" s="3"/>
      <c r="AK21" s="48">
        <f t="shared" si="0"/>
        <v>26</v>
      </c>
    </row>
    <row r="22" spans="1:37" ht="19.5" thickBot="1">
      <c r="A22" s="134" t="s">
        <v>58</v>
      </c>
      <c r="B22" s="44" t="s">
        <v>29</v>
      </c>
      <c r="C22" s="30"/>
      <c r="D22" s="30"/>
      <c r="E22" s="30"/>
      <c r="F22" s="30" t="s">
        <v>69</v>
      </c>
      <c r="G22" s="30" t="s">
        <v>69</v>
      </c>
      <c r="H22" s="30" t="s">
        <v>69</v>
      </c>
      <c r="I22" s="30" t="s">
        <v>69</v>
      </c>
      <c r="J22" s="30" t="s">
        <v>69</v>
      </c>
      <c r="K22" s="30" t="s">
        <v>69</v>
      </c>
      <c r="L22" s="30"/>
      <c r="M22" s="30"/>
      <c r="N22" s="25" t="s">
        <v>51</v>
      </c>
      <c r="O22" s="30" t="s">
        <v>69</v>
      </c>
      <c r="P22" s="30" t="s">
        <v>69</v>
      </c>
      <c r="Q22" s="30"/>
      <c r="R22" s="31" t="s">
        <v>69</v>
      </c>
      <c r="S22" s="31" t="s">
        <v>69</v>
      </c>
      <c r="T22" s="31" t="s">
        <v>69</v>
      </c>
      <c r="U22" s="31" t="s">
        <v>69</v>
      </c>
      <c r="V22" s="31"/>
      <c r="W22" s="31"/>
      <c r="X22" s="31"/>
      <c r="Y22" s="30" t="s">
        <v>69</v>
      </c>
      <c r="Z22" s="32"/>
      <c r="AA22" s="34" t="s">
        <v>69</v>
      </c>
      <c r="AB22" s="30" t="s">
        <v>69</v>
      </c>
      <c r="AC22" s="30" t="s">
        <v>51</v>
      </c>
      <c r="AD22" s="30" t="s">
        <v>69</v>
      </c>
      <c r="AE22" s="30" t="s">
        <v>69</v>
      </c>
      <c r="AF22" s="50" t="s">
        <v>69</v>
      </c>
      <c r="AG22" s="30" t="s">
        <v>51</v>
      </c>
      <c r="AH22" s="52">
        <f>AK22/28</f>
        <v>0.6428571428571429</v>
      </c>
      <c r="AI22" s="3"/>
      <c r="AJ22" s="3"/>
      <c r="AK22" s="48">
        <f t="shared" si="0"/>
        <v>18</v>
      </c>
    </row>
    <row r="23" spans="1:37" ht="19.5" thickBot="1">
      <c r="A23" s="135"/>
      <c r="B23" s="44" t="s">
        <v>30</v>
      </c>
      <c r="C23" s="30"/>
      <c r="D23" s="30" t="s">
        <v>69</v>
      </c>
      <c r="E23" s="30" t="s">
        <v>69</v>
      </c>
      <c r="F23" s="30" t="s">
        <v>69</v>
      </c>
      <c r="G23" s="30" t="s">
        <v>69</v>
      </c>
      <c r="H23" s="30" t="s">
        <v>69</v>
      </c>
      <c r="I23" s="30" t="s">
        <v>69</v>
      </c>
      <c r="J23" s="30" t="s">
        <v>69</v>
      </c>
      <c r="K23" s="30"/>
      <c r="L23" s="30"/>
      <c r="M23" s="30"/>
      <c r="N23" s="25" t="s">
        <v>69</v>
      </c>
      <c r="O23" s="30" t="s">
        <v>69</v>
      </c>
      <c r="P23" s="30" t="s">
        <v>69</v>
      </c>
      <c r="Q23" s="30" t="s">
        <v>69</v>
      </c>
      <c r="R23" s="31" t="s">
        <v>69</v>
      </c>
      <c r="S23" s="31" t="s">
        <v>69</v>
      </c>
      <c r="T23" s="31"/>
      <c r="U23" s="31" t="s">
        <v>69</v>
      </c>
      <c r="V23" s="31" t="s">
        <v>69</v>
      </c>
      <c r="W23" s="31" t="s">
        <v>69</v>
      </c>
      <c r="X23" s="31" t="s">
        <v>69</v>
      </c>
      <c r="Y23" s="30" t="s">
        <v>69</v>
      </c>
      <c r="Z23" s="32"/>
      <c r="AA23" s="34" t="s">
        <v>69</v>
      </c>
      <c r="AB23" s="30" t="s">
        <v>69</v>
      </c>
      <c r="AC23" s="30" t="s">
        <v>51</v>
      </c>
      <c r="AD23" s="30" t="s">
        <v>69</v>
      </c>
      <c r="AE23" s="30" t="s">
        <v>69</v>
      </c>
      <c r="AF23" s="50" t="s">
        <v>69</v>
      </c>
      <c r="AG23" s="30" t="s">
        <v>51</v>
      </c>
      <c r="AH23" s="52">
        <f>AK23/29</f>
        <v>0.7931034482758621</v>
      </c>
      <c r="AI23" s="3"/>
      <c r="AJ23" s="3"/>
      <c r="AK23" s="48">
        <f t="shared" si="0"/>
        <v>23</v>
      </c>
    </row>
    <row r="24" spans="1:37" ht="19.5" thickBot="1">
      <c r="A24" s="135"/>
      <c r="B24" s="44" t="s">
        <v>31</v>
      </c>
      <c r="C24" s="30" t="s">
        <v>69</v>
      </c>
      <c r="D24" s="30" t="s">
        <v>69</v>
      </c>
      <c r="E24" s="30" t="s">
        <v>69</v>
      </c>
      <c r="F24" s="30" t="s">
        <v>69</v>
      </c>
      <c r="G24" s="30" t="s">
        <v>69</v>
      </c>
      <c r="H24" s="30"/>
      <c r="I24" s="30" t="s">
        <v>69</v>
      </c>
      <c r="J24" s="30" t="s">
        <v>69</v>
      </c>
      <c r="K24" s="30" t="s">
        <v>69</v>
      </c>
      <c r="L24" s="30"/>
      <c r="M24" s="30"/>
      <c r="N24" s="25" t="s">
        <v>51</v>
      </c>
      <c r="O24" s="25" t="s">
        <v>51</v>
      </c>
      <c r="P24" s="25" t="s">
        <v>51</v>
      </c>
      <c r="Q24" s="25" t="s">
        <v>51</v>
      </c>
      <c r="R24" s="31" t="s">
        <v>69</v>
      </c>
      <c r="S24" s="31" t="s">
        <v>69</v>
      </c>
      <c r="T24" s="31"/>
      <c r="U24" s="31" t="s">
        <v>69</v>
      </c>
      <c r="V24" s="31"/>
      <c r="W24" s="31" t="s">
        <v>69</v>
      </c>
      <c r="X24" s="31"/>
      <c r="Y24" s="30" t="s">
        <v>69</v>
      </c>
      <c r="Z24" s="32"/>
      <c r="AA24" s="34"/>
      <c r="AB24" s="30"/>
      <c r="AC24" s="30" t="s">
        <v>69</v>
      </c>
      <c r="AD24" s="30" t="s">
        <v>69</v>
      </c>
      <c r="AE24" s="30"/>
      <c r="AF24" s="50"/>
      <c r="AG24" s="30" t="s">
        <v>51</v>
      </c>
      <c r="AH24" s="52">
        <f>AK24/26</f>
        <v>0.57692307692307687</v>
      </c>
      <c r="AI24" s="3"/>
      <c r="AJ24" s="3"/>
      <c r="AK24" s="48">
        <f t="shared" si="0"/>
        <v>15</v>
      </c>
    </row>
    <row r="25" spans="1:37" ht="19.5" thickBot="1">
      <c r="A25" s="135"/>
      <c r="B25" s="44" t="s">
        <v>32</v>
      </c>
      <c r="C25" s="30"/>
      <c r="D25" s="30"/>
      <c r="E25" s="30" t="s">
        <v>69</v>
      </c>
      <c r="F25" s="30" t="s">
        <v>69</v>
      </c>
      <c r="G25" s="30" t="s">
        <v>69</v>
      </c>
      <c r="H25" s="30" t="s">
        <v>69</v>
      </c>
      <c r="I25" s="30" t="s">
        <v>69</v>
      </c>
      <c r="J25" s="30" t="s">
        <v>69</v>
      </c>
      <c r="K25" s="30" t="s">
        <v>69</v>
      </c>
      <c r="L25" s="30"/>
      <c r="M25" s="30"/>
      <c r="N25" s="30" t="s">
        <v>69</v>
      </c>
      <c r="O25" s="30"/>
      <c r="P25" s="30" t="s">
        <v>69</v>
      </c>
      <c r="Q25" s="30" t="s">
        <v>69</v>
      </c>
      <c r="R25" s="31" t="s">
        <v>69</v>
      </c>
      <c r="S25" s="31" t="s">
        <v>69</v>
      </c>
      <c r="T25" s="31" t="s">
        <v>69</v>
      </c>
      <c r="U25" s="31"/>
      <c r="V25" s="31" t="s">
        <v>69</v>
      </c>
      <c r="W25" s="31" t="s">
        <v>69</v>
      </c>
      <c r="X25" s="31"/>
      <c r="Y25" s="30" t="s">
        <v>69</v>
      </c>
      <c r="Z25" s="32"/>
      <c r="AA25" s="34" t="s">
        <v>69</v>
      </c>
      <c r="AB25" s="30" t="s">
        <v>69</v>
      </c>
      <c r="AC25" s="30" t="s">
        <v>51</v>
      </c>
      <c r="AD25" s="30" t="s">
        <v>69</v>
      </c>
      <c r="AE25" s="30" t="s">
        <v>69</v>
      </c>
      <c r="AF25" s="50" t="s">
        <v>69</v>
      </c>
      <c r="AG25" s="30" t="s">
        <v>51</v>
      </c>
      <c r="AH25" s="52">
        <f>AK25/29</f>
        <v>0.72413793103448276</v>
      </c>
      <c r="AI25" s="3"/>
      <c r="AJ25" s="3"/>
      <c r="AK25" s="48">
        <f t="shared" si="0"/>
        <v>21</v>
      </c>
    </row>
    <row r="26" spans="1:37" ht="19.5" thickBot="1">
      <c r="A26" s="136"/>
      <c r="B26" s="44" t="s">
        <v>33</v>
      </c>
      <c r="C26" s="30"/>
      <c r="D26" s="30" t="s">
        <v>69</v>
      </c>
      <c r="E26" s="30" t="s">
        <v>69</v>
      </c>
      <c r="F26" s="30" t="s">
        <v>69</v>
      </c>
      <c r="G26" s="30" t="s">
        <v>69</v>
      </c>
      <c r="H26" s="30" t="s">
        <v>69</v>
      </c>
      <c r="I26" s="30" t="s">
        <v>69</v>
      </c>
      <c r="J26" s="30" t="s">
        <v>69</v>
      </c>
      <c r="K26" s="30"/>
      <c r="L26" s="30"/>
      <c r="M26" s="30"/>
      <c r="N26" s="30" t="s">
        <v>69</v>
      </c>
      <c r="O26" s="30" t="s">
        <v>69</v>
      </c>
      <c r="P26" s="30" t="s">
        <v>69</v>
      </c>
      <c r="Q26" s="30" t="s">
        <v>69</v>
      </c>
      <c r="R26" s="31" t="s">
        <v>69</v>
      </c>
      <c r="S26" s="31" t="s">
        <v>69</v>
      </c>
      <c r="T26" s="31" t="s">
        <v>69</v>
      </c>
      <c r="U26" s="31" t="s">
        <v>69</v>
      </c>
      <c r="V26" s="31" t="s">
        <v>69</v>
      </c>
      <c r="W26" s="31" t="s">
        <v>69</v>
      </c>
      <c r="X26" s="31" t="s">
        <v>69</v>
      </c>
      <c r="Y26" s="30" t="s">
        <v>69</v>
      </c>
      <c r="Z26" s="32"/>
      <c r="AA26" s="34" t="s">
        <v>69</v>
      </c>
      <c r="AB26" s="30" t="s">
        <v>69</v>
      </c>
      <c r="AC26" s="30" t="s">
        <v>69</v>
      </c>
      <c r="AD26" s="30" t="s">
        <v>69</v>
      </c>
      <c r="AE26" s="30" t="s">
        <v>69</v>
      </c>
      <c r="AF26" s="50" t="s">
        <v>69</v>
      </c>
      <c r="AG26" s="30" t="s">
        <v>51</v>
      </c>
      <c r="AH26" s="52">
        <f>AK26/30</f>
        <v>0.83333333333333337</v>
      </c>
      <c r="AI26" s="3"/>
      <c r="AJ26" s="3"/>
      <c r="AK26" s="48">
        <f t="shared" si="0"/>
        <v>25</v>
      </c>
    </row>
    <row r="27" spans="1:37" ht="19.5" thickBot="1">
      <c r="A27" s="126" t="s">
        <v>59</v>
      </c>
      <c r="B27" s="45" t="s">
        <v>34</v>
      </c>
      <c r="C27" s="30" t="s">
        <v>69</v>
      </c>
      <c r="D27" s="30"/>
      <c r="E27" s="30" t="s">
        <v>69</v>
      </c>
      <c r="F27" s="30" t="s">
        <v>69</v>
      </c>
      <c r="G27" s="30" t="s">
        <v>69</v>
      </c>
      <c r="H27" s="30" t="s">
        <v>69</v>
      </c>
      <c r="I27" s="30" t="s">
        <v>69</v>
      </c>
      <c r="J27" s="30" t="s">
        <v>69</v>
      </c>
      <c r="K27" s="30" t="s">
        <v>69</v>
      </c>
      <c r="L27" s="30"/>
      <c r="M27" s="30"/>
      <c r="N27" s="30" t="s">
        <v>69</v>
      </c>
      <c r="O27" s="30" t="s">
        <v>69</v>
      </c>
      <c r="P27" s="30" t="s">
        <v>69</v>
      </c>
      <c r="Q27" s="30" t="s">
        <v>69</v>
      </c>
      <c r="R27" s="31" t="s">
        <v>69</v>
      </c>
      <c r="S27" s="31" t="s">
        <v>69</v>
      </c>
      <c r="T27" s="31" t="s">
        <v>69</v>
      </c>
      <c r="U27" s="31" t="s">
        <v>69</v>
      </c>
      <c r="V27" s="31" t="s">
        <v>69</v>
      </c>
      <c r="W27" s="31"/>
      <c r="X27" s="31" t="s">
        <v>69</v>
      </c>
      <c r="Y27" s="30" t="s">
        <v>69</v>
      </c>
      <c r="Z27" s="32"/>
      <c r="AA27" s="34"/>
      <c r="AB27" s="30"/>
      <c r="AC27" s="30" t="s">
        <v>51</v>
      </c>
      <c r="AD27" s="30" t="s">
        <v>69</v>
      </c>
      <c r="AE27" s="30"/>
      <c r="AF27" s="50"/>
      <c r="AG27" s="30" t="s">
        <v>51</v>
      </c>
      <c r="AH27" s="52">
        <f>AK27/33</f>
        <v>0.60606060606060608</v>
      </c>
      <c r="AI27" s="3"/>
      <c r="AJ27" s="3"/>
      <c r="AK27" s="48">
        <f t="shared" si="0"/>
        <v>20</v>
      </c>
    </row>
    <row r="28" spans="1:37" ht="19.5" thickBot="1">
      <c r="A28" s="127"/>
      <c r="B28" s="45" t="s">
        <v>35</v>
      </c>
      <c r="C28" s="30" t="s">
        <v>69</v>
      </c>
      <c r="D28" s="30" t="s">
        <v>69</v>
      </c>
      <c r="E28" s="30" t="s">
        <v>51</v>
      </c>
      <c r="F28" s="30" t="s">
        <v>51</v>
      </c>
      <c r="G28" s="30" t="s">
        <v>69</v>
      </c>
      <c r="H28" s="30" t="s">
        <v>69</v>
      </c>
      <c r="I28" s="30" t="s">
        <v>69</v>
      </c>
      <c r="J28" s="30" t="s">
        <v>69</v>
      </c>
      <c r="K28" s="30" t="s">
        <v>69</v>
      </c>
      <c r="L28" s="30"/>
      <c r="M28" s="30"/>
      <c r="N28" s="25" t="s">
        <v>51</v>
      </c>
      <c r="O28" s="30" t="s">
        <v>69</v>
      </c>
      <c r="P28" s="30" t="s">
        <v>69</v>
      </c>
      <c r="Q28" s="30" t="s">
        <v>69</v>
      </c>
      <c r="R28" s="31" t="s">
        <v>69</v>
      </c>
      <c r="S28" s="31" t="s">
        <v>69</v>
      </c>
      <c r="T28" s="31" t="s">
        <v>69</v>
      </c>
      <c r="U28" s="31" t="s">
        <v>69</v>
      </c>
      <c r="V28" s="31" t="s">
        <v>69</v>
      </c>
      <c r="W28" s="31" t="s">
        <v>69</v>
      </c>
      <c r="X28" s="31" t="s">
        <v>69</v>
      </c>
      <c r="Y28" s="30" t="s">
        <v>69</v>
      </c>
      <c r="Z28" s="32" t="s">
        <v>69</v>
      </c>
      <c r="AA28" s="34" t="s">
        <v>69</v>
      </c>
      <c r="AB28" s="30" t="s">
        <v>69</v>
      </c>
      <c r="AC28" s="30" t="s">
        <v>51</v>
      </c>
      <c r="AD28" s="30" t="s">
        <v>69</v>
      </c>
      <c r="AE28" s="30" t="s">
        <v>69</v>
      </c>
      <c r="AF28" s="50" t="s">
        <v>69</v>
      </c>
      <c r="AG28" s="30" t="s">
        <v>51</v>
      </c>
      <c r="AH28" s="52">
        <f>AK28/26</f>
        <v>0.92307692307692313</v>
      </c>
      <c r="AI28" s="3"/>
      <c r="AJ28" s="3"/>
      <c r="AK28" s="48">
        <f t="shared" si="0"/>
        <v>24</v>
      </c>
    </row>
    <row r="29" spans="1:37" ht="19.5" thickBot="1">
      <c r="A29" s="127"/>
      <c r="B29" s="45" t="s">
        <v>92</v>
      </c>
      <c r="C29" s="30" t="s">
        <v>69</v>
      </c>
      <c r="D29" s="30" t="s">
        <v>69</v>
      </c>
      <c r="E29" s="30" t="s">
        <v>69</v>
      </c>
      <c r="F29" s="30" t="s">
        <v>69</v>
      </c>
      <c r="G29" s="30" t="s">
        <v>69</v>
      </c>
      <c r="H29" s="30" t="s">
        <v>69</v>
      </c>
      <c r="I29" s="30" t="s">
        <v>69</v>
      </c>
      <c r="J29" s="30" t="s">
        <v>69</v>
      </c>
      <c r="K29" s="30" t="s">
        <v>69</v>
      </c>
      <c r="L29" s="30"/>
      <c r="M29" s="30"/>
      <c r="N29" s="25" t="s">
        <v>51</v>
      </c>
      <c r="O29" s="30" t="s">
        <v>69</v>
      </c>
      <c r="P29" s="30" t="s">
        <v>69</v>
      </c>
      <c r="Q29" s="30" t="s">
        <v>69</v>
      </c>
      <c r="R29" s="31" t="s">
        <v>69</v>
      </c>
      <c r="S29" s="31" t="s">
        <v>69</v>
      </c>
      <c r="T29" s="31" t="s">
        <v>69</v>
      </c>
      <c r="U29" s="31" t="s">
        <v>69</v>
      </c>
      <c r="V29" s="31" t="s">
        <v>69</v>
      </c>
      <c r="W29" s="31" t="s">
        <v>69</v>
      </c>
      <c r="X29" s="31" t="s">
        <v>69</v>
      </c>
      <c r="Y29" s="30" t="s">
        <v>69</v>
      </c>
      <c r="Z29" s="32" t="s">
        <v>69</v>
      </c>
      <c r="AA29" s="34" t="s">
        <v>69</v>
      </c>
      <c r="AB29" s="30" t="s">
        <v>69</v>
      </c>
      <c r="AC29" s="30" t="s">
        <v>51</v>
      </c>
      <c r="AD29" s="30" t="s">
        <v>69</v>
      </c>
      <c r="AE29" s="30" t="s">
        <v>69</v>
      </c>
      <c r="AF29" s="50" t="s">
        <v>69</v>
      </c>
      <c r="AG29" s="30" t="s">
        <v>51</v>
      </c>
      <c r="AH29" s="52">
        <f>AK29/28</f>
        <v>0.9285714285714286</v>
      </c>
      <c r="AI29" s="3"/>
      <c r="AJ29" s="3"/>
      <c r="AK29" s="48">
        <f t="shared" si="0"/>
        <v>26</v>
      </c>
    </row>
    <row r="30" spans="1:37" ht="19.5" thickBot="1">
      <c r="A30" s="127"/>
      <c r="B30" s="45" t="s">
        <v>36</v>
      </c>
      <c r="C30" s="30" t="s">
        <v>69</v>
      </c>
      <c r="D30" s="30" t="s">
        <v>69</v>
      </c>
      <c r="E30" s="30" t="s">
        <v>69</v>
      </c>
      <c r="F30" s="30" t="s">
        <v>69</v>
      </c>
      <c r="G30" s="30" t="s">
        <v>69</v>
      </c>
      <c r="H30" s="30" t="s">
        <v>69</v>
      </c>
      <c r="I30" s="30" t="s">
        <v>69</v>
      </c>
      <c r="J30" s="30" t="s">
        <v>69</v>
      </c>
      <c r="K30" s="30" t="s">
        <v>69</v>
      </c>
      <c r="L30" s="30"/>
      <c r="M30" s="30"/>
      <c r="N30" s="25" t="s">
        <v>51</v>
      </c>
      <c r="O30" s="30" t="s">
        <v>69</v>
      </c>
      <c r="P30" s="30" t="s">
        <v>69</v>
      </c>
      <c r="Q30" s="30" t="s">
        <v>69</v>
      </c>
      <c r="R30" s="31" t="s">
        <v>69</v>
      </c>
      <c r="S30" s="31" t="s">
        <v>69</v>
      </c>
      <c r="T30" s="31" t="s">
        <v>69</v>
      </c>
      <c r="U30" s="31" t="s">
        <v>69</v>
      </c>
      <c r="V30" s="31" t="s">
        <v>69</v>
      </c>
      <c r="W30" s="31" t="s">
        <v>69</v>
      </c>
      <c r="X30" s="31" t="s">
        <v>69</v>
      </c>
      <c r="Y30" s="30" t="s">
        <v>69</v>
      </c>
      <c r="Z30" s="32" t="s">
        <v>69</v>
      </c>
      <c r="AA30" s="34" t="s">
        <v>69</v>
      </c>
      <c r="AB30" s="30" t="s">
        <v>69</v>
      </c>
      <c r="AC30" s="30" t="s">
        <v>51</v>
      </c>
      <c r="AD30" s="30" t="s">
        <v>69</v>
      </c>
      <c r="AE30" s="30"/>
      <c r="AF30" s="50"/>
      <c r="AG30" s="30" t="s">
        <v>51</v>
      </c>
      <c r="AH30" s="52">
        <f>AK30/28</f>
        <v>0.8571428571428571</v>
      </c>
      <c r="AI30" s="3"/>
      <c r="AJ30" s="3"/>
      <c r="AK30" s="48">
        <f t="shared" si="0"/>
        <v>24</v>
      </c>
    </row>
    <row r="31" spans="1:37" ht="19.5" thickBot="1">
      <c r="A31" s="127"/>
      <c r="B31" s="45" t="s">
        <v>37</v>
      </c>
      <c r="C31" s="30"/>
      <c r="D31" s="30" t="s">
        <v>69</v>
      </c>
      <c r="E31" s="30" t="s">
        <v>69</v>
      </c>
      <c r="F31" s="30" t="s">
        <v>69</v>
      </c>
      <c r="G31" s="30" t="s">
        <v>69</v>
      </c>
      <c r="H31" s="30" t="s">
        <v>69</v>
      </c>
      <c r="I31" s="30" t="s">
        <v>69</v>
      </c>
      <c r="J31" s="30"/>
      <c r="K31" s="30"/>
      <c r="L31" s="30"/>
      <c r="M31" s="30"/>
      <c r="N31" s="30" t="s">
        <v>51</v>
      </c>
      <c r="O31" s="30" t="s">
        <v>51</v>
      </c>
      <c r="P31" s="30" t="s">
        <v>51</v>
      </c>
      <c r="Q31" s="30" t="s">
        <v>51</v>
      </c>
      <c r="R31" s="31" t="s">
        <v>69</v>
      </c>
      <c r="S31" s="31" t="s">
        <v>69</v>
      </c>
      <c r="T31" s="31" t="s">
        <v>69</v>
      </c>
      <c r="U31" s="31"/>
      <c r="V31" s="31"/>
      <c r="W31" s="31" t="s">
        <v>69</v>
      </c>
      <c r="X31" s="31" t="s">
        <v>69</v>
      </c>
      <c r="Y31" s="30" t="s">
        <v>69</v>
      </c>
      <c r="Z31" s="32"/>
      <c r="AA31" s="34"/>
      <c r="AB31" s="30"/>
      <c r="AC31" s="30" t="s">
        <v>69</v>
      </c>
      <c r="AD31" s="30" t="s">
        <v>69</v>
      </c>
      <c r="AE31" s="30" t="s">
        <v>69</v>
      </c>
      <c r="AF31" s="50" t="s">
        <v>69</v>
      </c>
      <c r="AG31" s="30" t="s">
        <v>51</v>
      </c>
      <c r="AH31" s="52">
        <f>AK31/26</f>
        <v>0.61538461538461542</v>
      </c>
      <c r="AI31" s="3"/>
      <c r="AJ31" s="3"/>
      <c r="AK31" s="48">
        <f t="shared" si="0"/>
        <v>16</v>
      </c>
    </row>
    <row r="32" spans="1:37" ht="19.5" thickBot="1">
      <c r="A32" s="128"/>
      <c r="B32" s="45" t="s">
        <v>38</v>
      </c>
      <c r="C32" s="30"/>
      <c r="D32" s="30"/>
      <c r="E32" s="30" t="s">
        <v>69</v>
      </c>
      <c r="F32" s="30" t="s">
        <v>69</v>
      </c>
      <c r="G32" s="30" t="s">
        <v>69</v>
      </c>
      <c r="H32" s="30" t="s">
        <v>69</v>
      </c>
      <c r="I32" s="30" t="s">
        <v>69</v>
      </c>
      <c r="J32" s="30"/>
      <c r="K32" s="30"/>
      <c r="L32" s="30"/>
      <c r="M32" s="30"/>
      <c r="N32" s="30" t="s">
        <v>51</v>
      </c>
      <c r="O32" s="30" t="s">
        <v>69</v>
      </c>
      <c r="P32" s="30" t="s">
        <v>69</v>
      </c>
      <c r="Q32" s="30" t="s">
        <v>69</v>
      </c>
      <c r="R32" s="31" t="s">
        <v>69</v>
      </c>
      <c r="S32" s="31" t="s">
        <v>69</v>
      </c>
      <c r="T32" s="31" t="s">
        <v>69</v>
      </c>
      <c r="U32" s="31" t="s">
        <v>69</v>
      </c>
      <c r="V32" s="31" t="s">
        <v>69</v>
      </c>
      <c r="W32" s="31" t="s">
        <v>69</v>
      </c>
      <c r="X32" s="31" t="s">
        <v>69</v>
      </c>
      <c r="Y32" s="30" t="s">
        <v>69</v>
      </c>
      <c r="Z32" s="32"/>
      <c r="AA32" s="34"/>
      <c r="AB32" s="30"/>
      <c r="AC32" s="30" t="s">
        <v>51</v>
      </c>
      <c r="AD32" s="30" t="s">
        <v>69</v>
      </c>
      <c r="AE32" s="30" t="s">
        <v>69</v>
      </c>
      <c r="AF32" s="50" t="s">
        <v>69</v>
      </c>
      <c r="AG32" s="30" t="s">
        <v>51</v>
      </c>
      <c r="AH32" s="52">
        <f>AK32/28</f>
        <v>0.6785714285714286</v>
      </c>
      <c r="AI32" s="3"/>
      <c r="AJ32" s="3"/>
      <c r="AK32" s="48">
        <f t="shared" si="0"/>
        <v>19</v>
      </c>
    </row>
    <row r="33" spans="1:37" ht="19.5" thickBot="1">
      <c r="A33" s="129" t="s">
        <v>60</v>
      </c>
      <c r="B33" s="46" t="s">
        <v>39</v>
      </c>
      <c r="C33" s="30" t="s">
        <v>69</v>
      </c>
      <c r="D33" s="30" t="s">
        <v>69</v>
      </c>
      <c r="E33" s="30" t="s">
        <v>69</v>
      </c>
      <c r="F33" s="30" t="s">
        <v>69</v>
      </c>
      <c r="G33" s="30" t="s">
        <v>69</v>
      </c>
      <c r="H33" s="30" t="s">
        <v>69</v>
      </c>
      <c r="I33" s="30" t="s">
        <v>69</v>
      </c>
      <c r="J33" s="30"/>
      <c r="K33" s="30"/>
      <c r="L33" s="30"/>
      <c r="M33" s="30"/>
      <c r="N33" s="30" t="s">
        <v>51</v>
      </c>
      <c r="O33" s="30" t="s">
        <v>69</v>
      </c>
      <c r="P33" s="30" t="s">
        <v>69</v>
      </c>
      <c r="Q33" s="30" t="s">
        <v>69</v>
      </c>
      <c r="R33" s="31" t="s">
        <v>69</v>
      </c>
      <c r="S33" s="31" t="s">
        <v>69</v>
      </c>
      <c r="T33" s="31" t="s">
        <v>69</v>
      </c>
      <c r="U33" s="31" t="s">
        <v>69</v>
      </c>
      <c r="V33" s="31" t="s">
        <v>69</v>
      </c>
      <c r="W33" s="31" t="s">
        <v>69</v>
      </c>
      <c r="X33" s="31" t="s">
        <v>69</v>
      </c>
      <c r="Y33" s="30" t="s">
        <v>69</v>
      </c>
      <c r="Z33" s="32"/>
      <c r="AA33" s="34"/>
      <c r="AB33" s="30"/>
      <c r="AC33" s="30" t="s">
        <v>69</v>
      </c>
      <c r="AD33" s="30"/>
      <c r="AE33" s="30" t="s">
        <v>69</v>
      </c>
      <c r="AF33" s="50"/>
      <c r="AG33" s="30" t="s">
        <v>51</v>
      </c>
      <c r="AH33" s="52">
        <f>AK33/29</f>
        <v>0.68965517241379315</v>
      </c>
      <c r="AI33" s="3"/>
      <c r="AJ33" s="3"/>
      <c r="AK33" s="48">
        <f t="shared" si="0"/>
        <v>20</v>
      </c>
    </row>
    <row r="34" spans="1:37" ht="19.5" thickBot="1">
      <c r="A34" s="130"/>
      <c r="B34" s="46" t="s">
        <v>40</v>
      </c>
      <c r="C34" s="30" t="s">
        <v>69</v>
      </c>
      <c r="D34" s="30" t="s">
        <v>69</v>
      </c>
      <c r="E34" s="30" t="s">
        <v>69</v>
      </c>
      <c r="F34" s="30" t="s">
        <v>69</v>
      </c>
      <c r="G34" s="30" t="s">
        <v>69</v>
      </c>
      <c r="H34" s="30" t="s">
        <v>69</v>
      </c>
      <c r="I34" s="30" t="s">
        <v>69</v>
      </c>
      <c r="J34" s="30" t="s">
        <v>69</v>
      </c>
      <c r="K34" s="30" t="s">
        <v>69</v>
      </c>
      <c r="L34" s="30"/>
      <c r="M34" s="30"/>
      <c r="N34" s="25" t="s">
        <v>51</v>
      </c>
      <c r="O34" s="30" t="s">
        <v>69</v>
      </c>
      <c r="P34" s="30" t="s">
        <v>69</v>
      </c>
      <c r="Q34" s="30" t="s">
        <v>69</v>
      </c>
      <c r="R34" s="31" t="s">
        <v>69</v>
      </c>
      <c r="S34" s="31" t="s">
        <v>69</v>
      </c>
      <c r="T34" s="31" t="s">
        <v>69</v>
      </c>
      <c r="U34" s="31" t="s">
        <v>69</v>
      </c>
      <c r="V34" s="31" t="s">
        <v>69</v>
      </c>
      <c r="W34" s="31" t="s">
        <v>69</v>
      </c>
      <c r="X34" s="31" t="s">
        <v>69</v>
      </c>
      <c r="Y34" s="30" t="s">
        <v>69</v>
      </c>
      <c r="Z34" s="32"/>
      <c r="AA34" s="34"/>
      <c r="AB34" s="30"/>
      <c r="AC34" s="30" t="s">
        <v>69</v>
      </c>
      <c r="AD34" s="30"/>
      <c r="AE34" s="30"/>
      <c r="AF34" s="50"/>
      <c r="AG34" s="30" t="s">
        <v>51</v>
      </c>
      <c r="AH34" s="52">
        <f>AK34/29</f>
        <v>0.72413793103448276</v>
      </c>
      <c r="AI34" s="3"/>
      <c r="AJ34" s="3"/>
      <c r="AK34" s="48">
        <f t="shared" si="0"/>
        <v>21</v>
      </c>
    </row>
    <row r="35" spans="1:37" ht="19.5" thickBot="1">
      <c r="A35" s="130"/>
      <c r="B35" s="46" t="s">
        <v>41</v>
      </c>
      <c r="C35" s="30" t="s">
        <v>69</v>
      </c>
      <c r="D35" s="30" t="s">
        <v>69</v>
      </c>
      <c r="E35" s="30" t="s">
        <v>69</v>
      </c>
      <c r="F35" s="30" t="s">
        <v>69</v>
      </c>
      <c r="G35" s="30" t="s">
        <v>69</v>
      </c>
      <c r="H35" s="30" t="s">
        <v>69</v>
      </c>
      <c r="I35" s="30" t="s">
        <v>69</v>
      </c>
      <c r="J35" s="30" t="s">
        <v>69</v>
      </c>
      <c r="K35" s="30"/>
      <c r="L35" s="30"/>
      <c r="M35" s="30"/>
      <c r="N35" s="25" t="s">
        <v>51</v>
      </c>
      <c r="O35" s="30" t="s">
        <v>69</v>
      </c>
      <c r="P35" s="30" t="s">
        <v>69</v>
      </c>
      <c r="Q35" s="30" t="s">
        <v>69</v>
      </c>
      <c r="R35" s="31" t="s">
        <v>69</v>
      </c>
      <c r="S35" s="31" t="s">
        <v>69</v>
      </c>
      <c r="T35" s="31" t="s">
        <v>69</v>
      </c>
      <c r="U35" s="31" t="s">
        <v>69</v>
      </c>
      <c r="V35" s="31" t="s">
        <v>69</v>
      </c>
      <c r="W35" s="31" t="s">
        <v>69</v>
      </c>
      <c r="X35" s="31" t="s">
        <v>69</v>
      </c>
      <c r="Y35" s="30" t="s">
        <v>69</v>
      </c>
      <c r="Z35" s="32"/>
      <c r="AA35" s="34" t="s">
        <v>69</v>
      </c>
      <c r="AB35" s="30" t="s">
        <v>69</v>
      </c>
      <c r="AC35" s="30" t="s">
        <v>69</v>
      </c>
      <c r="AD35" s="30" t="s">
        <v>69</v>
      </c>
      <c r="AE35" s="30" t="s">
        <v>69</v>
      </c>
      <c r="AF35" s="50" t="s">
        <v>69</v>
      </c>
      <c r="AG35" s="30" t="s">
        <v>51</v>
      </c>
      <c r="AH35" s="52">
        <f>AK35/29</f>
        <v>0.86206896551724133</v>
      </c>
      <c r="AI35" s="3"/>
      <c r="AJ35" s="3"/>
      <c r="AK35" s="48">
        <f t="shared" si="0"/>
        <v>25</v>
      </c>
    </row>
    <row r="36" spans="1:37" ht="19.5" thickBot="1">
      <c r="A36" s="130"/>
      <c r="B36" s="46" t="s">
        <v>42</v>
      </c>
      <c r="C36" s="30" t="s">
        <v>69</v>
      </c>
      <c r="D36" s="30"/>
      <c r="E36" s="30" t="s">
        <v>69</v>
      </c>
      <c r="F36" s="30" t="s">
        <v>69</v>
      </c>
      <c r="G36" s="30" t="s">
        <v>69</v>
      </c>
      <c r="H36" s="30"/>
      <c r="I36" s="30" t="s">
        <v>69</v>
      </c>
      <c r="J36" s="30"/>
      <c r="K36" s="30"/>
      <c r="L36" s="30"/>
      <c r="M36" s="30"/>
      <c r="N36" s="30" t="s">
        <v>69</v>
      </c>
      <c r="O36" s="30" t="s">
        <v>69</v>
      </c>
      <c r="P36" s="30" t="s">
        <v>69</v>
      </c>
      <c r="Q36" s="30" t="s">
        <v>69</v>
      </c>
      <c r="R36" s="31" t="s">
        <v>69</v>
      </c>
      <c r="S36" s="31" t="s">
        <v>69</v>
      </c>
      <c r="T36" s="31" t="s">
        <v>69</v>
      </c>
      <c r="U36" s="31" t="s">
        <v>69</v>
      </c>
      <c r="V36" s="31" t="s">
        <v>69</v>
      </c>
      <c r="W36" s="31" t="s">
        <v>69</v>
      </c>
      <c r="X36" s="31" t="s">
        <v>69</v>
      </c>
      <c r="Y36" s="30" t="s">
        <v>69</v>
      </c>
      <c r="Z36" s="32"/>
      <c r="AA36" s="34"/>
      <c r="AB36" s="30"/>
      <c r="AC36" s="30" t="s">
        <v>51</v>
      </c>
      <c r="AD36" s="30" t="s">
        <v>69</v>
      </c>
      <c r="AE36" s="30"/>
      <c r="AF36" s="50"/>
      <c r="AG36" s="30" t="s">
        <v>51</v>
      </c>
      <c r="AH36" s="52">
        <f>AK36/29</f>
        <v>0.62068965517241381</v>
      </c>
      <c r="AI36" s="3"/>
      <c r="AJ36" s="3"/>
      <c r="AK36" s="48">
        <f t="shared" si="0"/>
        <v>18</v>
      </c>
    </row>
    <row r="37" spans="1:37" ht="19.5" thickBot="1">
      <c r="A37" s="130"/>
      <c r="B37" s="46" t="s">
        <v>43</v>
      </c>
      <c r="C37" s="30" t="s">
        <v>69</v>
      </c>
      <c r="D37" s="30" t="s">
        <v>69</v>
      </c>
      <c r="E37" s="30" t="s">
        <v>69</v>
      </c>
      <c r="F37" s="30" t="s">
        <v>69</v>
      </c>
      <c r="G37" s="30" t="s">
        <v>69</v>
      </c>
      <c r="H37" s="30" t="s">
        <v>69</v>
      </c>
      <c r="I37" s="30" t="s">
        <v>69</v>
      </c>
      <c r="J37" s="30" t="s">
        <v>69</v>
      </c>
      <c r="K37" s="30" t="s">
        <v>69</v>
      </c>
      <c r="L37" s="30"/>
      <c r="M37" s="30"/>
      <c r="N37" s="30" t="s">
        <v>51</v>
      </c>
      <c r="O37" s="30" t="s">
        <v>69</v>
      </c>
      <c r="P37" s="30" t="s">
        <v>69</v>
      </c>
      <c r="Q37" s="30" t="s">
        <v>69</v>
      </c>
      <c r="R37" s="31" t="s">
        <v>69</v>
      </c>
      <c r="S37" s="31" t="s">
        <v>69</v>
      </c>
      <c r="T37" s="31" t="s">
        <v>69</v>
      </c>
      <c r="U37" s="31" t="s">
        <v>69</v>
      </c>
      <c r="V37" s="31" t="s">
        <v>69</v>
      </c>
      <c r="W37" s="31" t="s">
        <v>69</v>
      </c>
      <c r="X37" s="31" t="s">
        <v>69</v>
      </c>
      <c r="Y37" s="30" t="s">
        <v>69</v>
      </c>
      <c r="Z37" s="32"/>
      <c r="AA37" s="34" t="s">
        <v>69</v>
      </c>
      <c r="AB37" s="30" t="s">
        <v>69</v>
      </c>
      <c r="AC37" s="30" t="s">
        <v>51</v>
      </c>
      <c r="AD37" s="30"/>
      <c r="AE37" s="30"/>
      <c r="AF37" s="50"/>
      <c r="AG37" s="30" t="s">
        <v>51</v>
      </c>
      <c r="AH37" s="52">
        <f>AK37/28</f>
        <v>0.7857142857142857</v>
      </c>
      <c r="AI37" s="3"/>
      <c r="AJ37" s="3"/>
      <c r="AK37" s="48">
        <f t="shared" si="0"/>
        <v>22</v>
      </c>
    </row>
    <row r="38" spans="1:37" ht="19.5" thickBot="1">
      <c r="A38" s="131"/>
      <c r="B38" s="47" t="s">
        <v>44</v>
      </c>
      <c r="C38" s="35"/>
      <c r="D38" s="35"/>
      <c r="E38" s="35"/>
      <c r="F38" s="35"/>
      <c r="G38" s="35"/>
      <c r="H38" s="35"/>
      <c r="I38" s="35"/>
      <c r="J38" s="35"/>
      <c r="K38" s="35" t="s">
        <v>69</v>
      </c>
      <c r="L38" s="35"/>
      <c r="M38" s="35"/>
      <c r="N38" s="25" t="s">
        <v>51</v>
      </c>
      <c r="O38" s="30" t="s">
        <v>51</v>
      </c>
      <c r="P38" s="30" t="s">
        <v>51</v>
      </c>
      <c r="Q38" s="30" t="s">
        <v>51</v>
      </c>
      <c r="R38" s="36" t="s">
        <v>69</v>
      </c>
      <c r="S38" s="36" t="s">
        <v>69</v>
      </c>
      <c r="T38" s="36"/>
      <c r="U38" s="36"/>
      <c r="V38" s="36"/>
      <c r="W38" s="36"/>
      <c r="X38" s="36"/>
      <c r="Y38" s="35" t="s">
        <v>69</v>
      </c>
      <c r="Z38" s="37"/>
      <c r="AA38" s="38"/>
      <c r="AB38" s="35"/>
      <c r="AC38" s="35" t="s">
        <v>69</v>
      </c>
      <c r="AD38" s="35"/>
      <c r="AE38" s="35"/>
      <c r="AF38" s="51"/>
      <c r="AG38" s="30" t="s">
        <v>51</v>
      </c>
      <c r="AH38" s="52">
        <f>AK38/26</f>
        <v>0.19230769230769232</v>
      </c>
      <c r="AI38" s="3"/>
      <c r="AJ38" s="3"/>
      <c r="AK38" s="48">
        <f t="shared" si="0"/>
        <v>5</v>
      </c>
    </row>
    <row r="39" spans="1:37" ht="107.25" customHeight="1">
      <c r="A39" s="3"/>
      <c r="B39" s="18" t="s">
        <v>93</v>
      </c>
      <c r="C39" s="138" t="s">
        <v>70</v>
      </c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25" t="s">
        <v>71</v>
      </c>
      <c r="O39" s="125"/>
      <c r="P39" s="125"/>
      <c r="Q39" s="125"/>
      <c r="R39" s="139" t="s">
        <v>72</v>
      </c>
      <c r="S39" s="139"/>
      <c r="T39" s="139"/>
      <c r="U39" s="140" t="s">
        <v>73</v>
      </c>
      <c r="V39" s="140"/>
      <c r="W39" s="150" t="s">
        <v>75</v>
      </c>
      <c r="X39" s="150"/>
      <c r="Y39" s="21" t="s">
        <v>74</v>
      </c>
      <c r="Z39" s="146" t="s">
        <v>76</v>
      </c>
      <c r="AA39" s="146"/>
      <c r="AB39" s="147"/>
      <c r="AC39" s="22" t="s">
        <v>83</v>
      </c>
      <c r="AD39" s="23" t="s">
        <v>89</v>
      </c>
      <c r="AE39" s="148" t="s">
        <v>88</v>
      </c>
      <c r="AF39" s="148"/>
      <c r="AG39" s="63" t="s">
        <v>104</v>
      </c>
      <c r="AH39" s="3"/>
      <c r="AI39" s="3"/>
      <c r="AJ39" s="3"/>
    </row>
    <row r="40" spans="1:37" ht="15.75">
      <c r="A40" s="3"/>
      <c r="B40" s="19" t="s">
        <v>98</v>
      </c>
      <c r="C40" s="141" t="s">
        <v>95</v>
      </c>
      <c r="D40" s="142"/>
      <c r="E40" s="141" t="s">
        <v>97</v>
      </c>
      <c r="F40" s="142"/>
      <c r="G40" s="141" t="s">
        <v>95</v>
      </c>
      <c r="H40" s="142"/>
      <c r="I40" s="141" t="s">
        <v>95</v>
      </c>
      <c r="J40" s="143"/>
      <c r="K40" s="143"/>
      <c r="L40" s="143"/>
      <c r="M40" s="142"/>
      <c r="N40" s="141" t="s">
        <v>96</v>
      </c>
      <c r="O40" s="143"/>
      <c r="P40" s="143"/>
      <c r="Q40" s="142"/>
      <c r="R40" s="141" t="s">
        <v>95</v>
      </c>
      <c r="S40" s="143"/>
      <c r="T40" s="142"/>
      <c r="U40" s="141" t="s">
        <v>95</v>
      </c>
      <c r="V40" s="142"/>
      <c r="W40" s="141" t="s">
        <v>95</v>
      </c>
      <c r="X40" s="142"/>
      <c r="Y40" s="39" t="s">
        <v>95</v>
      </c>
      <c r="Z40" s="141" t="s">
        <v>95</v>
      </c>
      <c r="AA40" s="143"/>
      <c r="AB40" s="143"/>
      <c r="AC40" s="39" t="s">
        <v>95</v>
      </c>
      <c r="AD40" s="39" t="s">
        <v>95</v>
      </c>
      <c r="AE40" s="141" t="s">
        <v>95</v>
      </c>
      <c r="AF40" s="142"/>
      <c r="AG40" s="158">
        <v>1</v>
      </c>
      <c r="AH40" s="3"/>
      <c r="AI40" s="3"/>
      <c r="AJ40" s="3"/>
    </row>
    <row r="41" spans="1:37" ht="30.75" customHeight="1">
      <c r="A41" s="3"/>
      <c r="B41" s="53" t="s">
        <v>99</v>
      </c>
      <c r="C41" s="54">
        <f t="shared" ref="C41:O41" si="1">COUNTIF(C4:C38,"X")</f>
        <v>21</v>
      </c>
      <c r="D41" s="55">
        <f t="shared" si="1"/>
        <v>22</v>
      </c>
      <c r="E41" s="54">
        <f t="shared" si="1"/>
        <v>24</v>
      </c>
      <c r="F41" s="54">
        <f t="shared" si="1"/>
        <v>27</v>
      </c>
      <c r="G41" s="54">
        <f t="shared" si="1"/>
        <v>32</v>
      </c>
      <c r="H41" s="54">
        <f t="shared" si="1"/>
        <v>28</v>
      </c>
      <c r="I41" s="54">
        <f t="shared" si="1"/>
        <v>32</v>
      </c>
      <c r="J41" s="55">
        <f t="shared" si="1"/>
        <v>25</v>
      </c>
      <c r="K41" s="55">
        <f t="shared" si="1"/>
        <v>16</v>
      </c>
      <c r="L41" s="55">
        <f t="shared" si="1"/>
        <v>0</v>
      </c>
      <c r="M41" s="55">
        <f t="shared" si="1"/>
        <v>0</v>
      </c>
      <c r="N41" s="54">
        <f t="shared" si="1"/>
        <v>13</v>
      </c>
      <c r="O41" s="54">
        <f t="shared" si="1"/>
        <v>25</v>
      </c>
      <c r="P41" s="54">
        <f t="shared" ref="P41:AF41" si="2">COUNTIF(P4:P38,"X")</f>
        <v>27</v>
      </c>
      <c r="Q41" s="54">
        <f t="shared" si="2"/>
        <v>26</v>
      </c>
      <c r="R41" s="54">
        <f t="shared" si="2"/>
        <v>35</v>
      </c>
      <c r="S41" s="54">
        <f t="shared" si="2"/>
        <v>35</v>
      </c>
      <c r="T41" s="54">
        <f t="shared" si="2"/>
        <v>30</v>
      </c>
      <c r="U41" s="54">
        <f t="shared" si="2"/>
        <v>32</v>
      </c>
      <c r="V41" s="54">
        <f t="shared" si="2"/>
        <v>31</v>
      </c>
      <c r="W41" s="54">
        <f t="shared" si="2"/>
        <v>28</v>
      </c>
      <c r="X41" s="54">
        <f t="shared" si="2"/>
        <v>21</v>
      </c>
      <c r="Y41" s="54">
        <f t="shared" si="2"/>
        <v>35</v>
      </c>
      <c r="Z41" s="54">
        <f t="shared" si="2"/>
        <v>14</v>
      </c>
      <c r="AA41" s="54">
        <f t="shared" si="2"/>
        <v>17</v>
      </c>
      <c r="AB41" s="54">
        <f t="shared" si="2"/>
        <v>19</v>
      </c>
      <c r="AC41" s="54">
        <f t="shared" si="2"/>
        <v>15</v>
      </c>
      <c r="AD41" s="54">
        <f t="shared" si="2"/>
        <v>31</v>
      </c>
      <c r="AE41" s="54">
        <f t="shared" si="2"/>
        <v>22</v>
      </c>
      <c r="AF41" s="54">
        <f t="shared" si="2"/>
        <v>19</v>
      </c>
      <c r="AG41" s="159"/>
      <c r="AH41" s="3"/>
      <c r="AI41" s="3"/>
      <c r="AJ41" s="3"/>
    </row>
    <row r="42" spans="1:37" ht="18.75">
      <c r="A42" s="3"/>
      <c r="B42" s="58" t="s">
        <v>101</v>
      </c>
      <c r="C42" s="56">
        <f>C41/34</f>
        <v>0.61764705882352944</v>
      </c>
      <c r="D42" s="56">
        <f>D41/33</f>
        <v>0.66666666666666663</v>
      </c>
      <c r="E42" s="56">
        <f>E41/32</f>
        <v>0.75</v>
      </c>
      <c r="F42" s="56">
        <f>F41/32</f>
        <v>0.84375</v>
      </c>
      <c r="G42" s="56">
        <f t="shared" ref="G42:M42" si="3">G41/35</f>
        <v>0.91428571428571426</v>
      </c>
      <c r="H42" s="56">
        <f t="shared" si="3"/>
        <v>0.8</v>
      </c>
      <c r="I42" s="56">
        <f t="shared" si="3"/>
        <v>0.91428571428571426</v>
      </c>
      <c r="J42" s="56">
        <f t="shared" si="3"/>
        <v>0.7142857142857143</v>
      </c>
      <c r="K42" s="56">
        <f t="shared" si="3"/>
        <v>0.45714285714285713</v>
      </c>
      <c r="L42" s="56">
        <f t="shared" si="3"/>
        <v>0</v>
      </c>
      <c r="M42" s="56">
        <f t="shared" si="3"/>
        <v>0</v>
      </c>
      <c r="N42" s="56">
        <f>N41/14</f>
        <v>0.9285714285714286</v>
      </c>
      <c r="O42" s="56">
        <f>O41/29</f>
        <v>0.86206896551724133</v>
      </c>
      <c r="P42" s="56">
        <f>P41/29</f>
        <v>0.93103448275862066</v>
      </c>
      <c r="Q42" s="56">
        <f>Q41/29</f>
        <v>0.89655172413793105</v>
      </c>
      <c r="R42" s="56">
        <f t="shared" ref="R42:AF42" si="4">R41/35</f>
        <v>1</v>
      </c>
      <c r="S42" s="56">
        <f t="shared" si="4"/>
        <v>1</v>
      </c>
      <c r="T42" s="56">
        <f t="shared" si="4"/>
        <v>0.8571428571428571</v>
      </c>
      <c r="U42" s="56">
        <f t="shared" si="4"/>
        <v>0.91428571428571426</v>
      </c>
      <c r="V42" s="56">
        <f t="shared" si="4"/>
        <v>0.88571428571428568</v>
      </c>
      <c r="W42" s="56">
        <f t="shared" si="4"/>
        <v>0.8</v>
      </c>
      <c r="X42" s="56">
        <f>X41/34</f>
        <v>0.61764705882352944</v>
      </c>
      <c r="Y42" s="56">
        <f t="shared" si="4"/>
        <v>1</v>
      </c>
      <c r="Z42" s="56">
        <f>Z41/34</f>
        <v>0.41176470588235292</v>
      </c>
      <c r="AA42" s="56">
        <f>AA41/34</f>
        <v>0.5</v>
      </c>
      <c r="AB42" s="56">
        <f>AB41/34</f>
        <v>0.55882352941176472</v>
      </c>
      <c r="AC42" s="56">
        <f>AC41/15</f>
        <v>1</v>
      </c>
      <c r="AD42" s="56">
        <f t="shared" si="4"/>
        <v>0.88571428571428568</v>
      </c>
      <c r="AE42" s="56">
        <f t="shared" si="4"/>
        <v>0.62857142857142856</v>
      </c>
      <c r="AF42" s="56">
        <f t="shared" si="4"/>
        <v>0.54285714285714282</v>
      </c>
      <c r="AG42" s="159"/>
      <c r="AH42" s="3"/>
      <c r="AI42" s="3"/>
      <c r="AJ42" s="3"/>
    </row>
    <row r="43" spans="1:37" ht="26.25">
      <c r="A43" s="3"/>
      <c r="B43" s="59" t="s">
        <v>102</v>
      </c>
      <c r="C43" s="156">
        <f>AVERAGE(C42:D42)</f>
        <v>0.64215686274509798</v>
      </c>
      <c r="D43" s="157"/>
      <c r="E43" s="156">
        <f>AVERAGE(E42:F42)</f>
        <v>0.796875</v>
      </c>
      <c r="F43" s="157"/>
      <c r="G43" s="156">
        <f>AVERAGE(G42:H42)</f>
        <v>0.85714285714285721</v>
      </c>
      <c r="H43" s="157"/>
      <c r="I43" s="156">
        <f>AVERAGE(I42:M42)</f>
        <v>0.41714285714285715</v>
      </c>
      <c r="J43" s="157"/>
      <c r="K43" s="157"/>
      <c r="L43" s="157"/>
      <c r="M43" s="157"/>
      <c r="N43" s="156">
        <f>N44</f>
        <v>0.90455665024630538</v>
      </c>
      <c r="O43" s="157"/>
      <c r="P43" s="157"/>
      <c r="Q43" s="157"/>
      <c r="R43" s="156">
        <f>R44</f>
        <v>0.95238095238095244</v>
      </c>
      <c r="S43" s="157"/>
      <c r="T43" s="157"/>
      <c r="U43" s="167">
        <f>U44</f>
        <v>0.89999999999999991</v>
      </c>
      <c r="V43" s="168"/>
      <c r="W43" s="156">
        <f>W44</f>
        <v>0.70882352941176474</v>
      </c>
      <c r="X43" s="157"/>
      <c r="Y43" s="57">
        <f>Y44</f>
        <v>1</v>
      </c>
      <c r="Z43" s="156">
        <f>Z44</f>
        <v>0.49019607843137258</v>
      </c>
      <c r="AA43" s="157"/>
      <c r="AB43" s="157"/>
      <c r="AC43" s="57">
        <f>AC44</f>
        <v>1</v>
      </c>
      <c r="AD43" s="57">
        <f>AD42</f>
        <v>0.88571428571428568</v>
      </c>
      <c r="AE43" s="156">
        <f>AE44</f>
        <v>0.58571428571428563</v>
      </c>
      <c r="AF43" s="157"/>
      <c r="AG43" s="160"/>
      <c r="AH43" s="3"/>
      <c r="AI43" s="3"/>
      <c r="AJ43" s="3"/>
    </row>
    <row r="44" spans="1:37" ht="26.25">
      <c r="A44" s="3"/>
      <c r="B44" s="59" t="s">
        <v>100</v>
      </c>
      <c r="C44" s="169">
        <f>AVERAGE(C43:M43)</f>
        <v>0.67832939425770311</v>
      </c>
      <c r="D44" s="170"/>
      <c r="E44" s="170"/>
      <c r="F44" s="170"/>
      <c r="G44" s="170"/>
      <c r="H44" s="170"/>
      <c r="I44" s="170"/>
      <c r="J44" s="170"/>
      <c r="K44" s="170"/>
      <c r="L44" s="170"/>
      <c r="M44" s="171"/>
      <c r="N44" s="167">
        <f>AVERAGE(N42:Q42)</f>
        <v>0.90455665024630538</v>
      </c>
      <c r="O44" s="172"/>
      <c r="P44" s="172"/>
      <c r="Q44" s="173"/>
      <c r="R44" s="167">
        <f>AVERAGE(R42:T42)</f>
        <v>0.95238095238095244</v>
      </c>
      <c r="S44" s="172"/>
      <c r="T44" s="173"/>
      <c r="U44" s="167">
        <f>AVERAGE(U42:V42)</f>
        <v>0.89999999999999991</v>
      </c>
      <c r="V44" s="173"/>
      <c r="W44" s="167">
        <f>AVERAGE(W42:X42)</f>
        <v>0.70882352941176474</v>
      </c>
      <c r="X44" s="173"/>
      <c r="Y44" s="57">
        <f>Y42</f>
        <v>1</v>
      </c>
      <c r="Z44" s="167">
        <f>(Z42+AA42+AB42)/3</f>
        <v>0.49019607843137258</v>
      </c>
      <c r="AA44" s="172"/>
      <c r="AB44" s="172"/>
      <c r="AC44" s="57">
        <f>AC42</f>
        <v>1</v>
      </c>
      <c r="AD44" s="57">
        <f>AD42</f>
        <v>0.88571428571428568</v>
      </c>
      <c r="AE44" s="167">
        <f>AVERAGE(AE42:AF42)</f>
        <v>0.58571428571428563</v>
      </c>
      <c r="AF44" s="173"/>
      <c r="AG44" s="64">
        <v>1</v>
      </c>
      <c r="AH44" s="3"/>
      <c r="AI44" s="3"/>
      <c r="AJ44" s="3"/>
    </row>
    <row r="45" spans="1:37" ht="26.25">
      <c r="A45" s="3"/>
      <c r="B45" s="91" t="s">
        <v>105</v>
      </c>
      <c r="C45" s="93" t="s">
        <v>106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5"/>
      <c r="U45" s="96" t="s">
        <v>107</v>
      </c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8"/>
      <c r="AH45" s="3"/>
      <c r="AI45" s="3"/>
      <c r="AJ45" s="3"/>
    </row>
    <row r="46" spans="1:37" ht="48.75" customHeight="1">
      <c r="A46" s="3"/>
      <c r="B46" s="92"/>
      <c r="C46" s="85">
        <f>AVERAGE(C44:T44)</f>
        <v>0.84508899896165357</v>
      </c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7"/>
      <c r="U46" s="88">
        <f>AVERAGE(U44:AG44)</f>
        <v>0.82130602240896367</v>
      </c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90"/>
      <c r="AH46" s="3"/>
      <c r="AI46" s="3"/>
      <c r="AJ46" s="3"/>
    </row>
    <row r="47" spans="1:37">
      <c r="A47" s="3"/>
      <c r="B47" s="161" t="s">
        <v>103</v>
      </c>
      <c r="C47" s="164">
        <f>AVERAGE(C46:AG46)</f>
        <v>0.83319751068530867</v>
      </c>
      <c r="D47" s="165"/>
      <c r="E47" s="2"/>
      <c r="F47" s="2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7">
      <c r="A48" s="3"/>
      <c r="B48" s="162"/>
      <c r="C48" s="165"/>
      <c r="D48" s="165"/>
      <c r="E48" s="2"/>
      <c r="F48" s="2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3"/>
      <c r="B49" s="162"/>
      <c r="C49" s="165"/>
      <c r="D49" s="165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51.75" customHeight="1">
      <c r="A50" s="3"/>
      <c r="B50" s="163"/>
      <c r="C50" s="166"/>
      <c r="D50" s="166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3"/>
      <c r="B51" s="1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3"/>
      <c r="B52" s="1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>
      <c r="A53" s="3"/>
      <c r="B53" s="1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>
      <c r="A54" s="3"/>
      <c r="B54" s="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6"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3"/>
      <c r="S55" s="3"/>
      <c r="T55" s="3"/>
      <c r="U55" s="3"/>
      <c r="V55" s="3"/>
      <c r="W55" s="3"/>
      <c r="X55" s="3"/>
    </row>
    <row r="56" spans="1:36"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3"/>
      <c r="S56" s="3"/>
      <c r="T56" s="3"/>
      <c r="U56" s="3"/>
      <c r="V56" s="3"/>
      <c r="W56" s="3"/>
      <c r="X56" s="3"/>
    </row>
    <row r="57" spans="1:36">
      <c r="B57" s="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3"/>
      <c r="S57" s="3"/>
      <c r="T57" s="3"/>
      <c r="U57" s="3"/>
      <c r="V57" s="3"/>
      <c r="W57" s="3"/>
      <c r="X57" s="3"/>
    </row>
    <row r="58" spans="1:36">
      <c r="B58" s="1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3"/>
      <c r="S58" s="3"/>
      <c r="T58" s="3"/>
      <c r="U58" s="3"/>
      <c r="V58" s="3"/>
      <c r="W58" s="3"/>
      <c r="X58" s="3"/>
    </row>
    <row r="59" spans="1:36">
      <c r="B59" s="1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3"/>
      <c r="S59" s="3"/>
      <c r="T59" s="3"/>
      <c r="U59" s="3"/>
      <c r="V59" s="3"/>
      <c r="W59" s="3"/>
      <c r="X59" s="3"/>
    </row>
    <row r="60" spans="1:36">
      <c r="B60" s="1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3"/>
      <c r="S60" s="3"/>
      <c r="T60" s="3"/>
      <c r="U60" s="3"/>
      <c r="V60" s="3"/>
      <c r="W60" s="3"/>
      <c r="X60" s="3"/>
    </row>
    <row r="61" spans="1:36"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3"/>
      <c r="S61" s="3"/>
      <c r="T61" s="3"/>
      <c r="U61" s="3"/>
      <c r="V61" s="3"/>
      <c r="W61" s="3"/>
      <c r="X61" s="3"/>
    </row>
    <row r="62" spans="1:36">
      <c r="B62" s="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3"/>
      <c r="S62" s="3"/>
      <c r="T62" s="3"/>
      <c r="U62" s="3"/>
      <c r="V62" s="3"/>
      <c r="W62" s="3"/>
      <c r="X62" s="3"/>
    </row>
    <row r="63" spans="1:36">
      <c r="B63" s="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"/>
      <c r="S63" s="3"/>
      <c r="T63" s="3"/>
      <c r="U63" s="3"/>
      <c r="V63" s="3"/>
      <c r="W63" s="3"/>
      <c r="X63" s="3"/>
    </row>
    <row r="64" spans="1:36">
      <c r="B64" s="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3"/>
      <c r="X64" s="3"/>
    </row>
    <row r="65" spans="2:24"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"/>
      <c r="S65" s="3"/>
      <c r="T65" s="3"/>
      <c r="U65" s="3"/>
      <c r="V65" s="3"/>
      <c r="W65" s="3"/>
      <c r="X65" s="3"/>
    </row>
    <row r="66" spans="2:24">
      <c r="B66" s="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"/>
      <c r="S66" s="3"/>
      <c r="T66" s="3"/>
      <c r="U66" s="3"/>
      <c r="V66" s="3"/>
      <c r="W66" s="3"/>
      <c r="X66" s="3"/>
    </row>
    <row r="67" spans="2:24">
      <c r="B67" s="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"/>
      <c r="S67" s="3"/>
      <c r="T67" s="3"/>
      <c r="U67" s="3"/>
      <c r="V67" s="3"/>
      <c r="W67" s="3"/>
      <c r="X67" s="3"/>
    </row>
    <row r="68" spans="2:24">
      <c r="B68" s="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"/>
      <c r="S68" s="3"/>
      <c r="T68" s="3"/>
      <c r="U68" s="3"/>
      <c r="V68" s="3"/>
      <c r="W68" s="3"/>
      <c r="X68" s="3"/>
    </row>
    <row r="69" spans="2:24">
      <c r="B69" s="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"/>
      <c r="S69" s="3"/>
      <c r="T69" s="3"/>
      <c r="U69" s="3"/>
      <c r="V69" s="3"/>
      <c r="W69" s="3"/>
      <c r="X69" s="3"/>
    </row>
    <row r="70" spans="2:24">
      <c r="B70" s="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"/>
      <c r="S70" s="3"/>
      <c r="T70" s="3"/>
      <c r="U70" s="3"/>
      <c r="V70" s="3"/>
      <c r="W70" s="3"/>
      <c r="X70" s="3"/>
    </row>
    <row r="71" spans="2:24">
      <c r="B71" s="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"/>
      <c r="S71" s="3"/>
      <c r="T71" s="3"/>
      <c r="U71" s="3"/>
      <c r="V71" s="3"/>
      <c r="W71" s="3"/>
      <c r="X71" s="3"/>
    </row>
    <row r="72" spans="2:24">
      <c r="B72" s="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"/>
      <c r="S72" s="3"/>
      <c r="T72" s="3"/>
      <c r="U72" s="3"/>
      <c r="V72" s="3"/>
      <c r="W72" s="3"/>
      <c r="X72" s="3"/>
    </row>
    <row r="73" spans="2:24"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"/>
      <c r="S73" s="3"/>
      <c r="T73" s="3"/>
      <c r="U73" s="3"/>
      <c r="V73" s="3"/>
      <c r="W73" s="3"/>
      <c r="X73" s="3"/>
    </row>
    <row r="74" spans="2:24"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  <c r="S74" s="3"/>
      <c r="T74" s="3"/>
      <c r="U74" s="3"/>
      <c r="V74" s="3"/>
      <c r="W74" s="3"/>
      <c r="X74" s="3"/>
    </row>
    <row r="75" spans="2:24">
      <c r="B75" s="1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"/>
      <c r="S75" s="3"/>
      <c r="T75" s="3"/>
      <c r="U75" s="3"/>
      <c r="V75" s="3"/>
      <c r="W75" s="3"/>
      <c r="X75" s="3"/>
    </row>
    <row r="76" spans="2:24">
      <c r="B76" s="1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"/>
      <c r="S76" s="3"/>
      <c r="T76" s="3"/>
      <c r="U76" s="3"/>
      <c r="V76" s="3"/>
      <c r="W76" s="3"/>
      <c r="X76" s="3"/>
    </row>
    <row r="77" spans="2:24">
      <c r="B77" s="1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"/>
      <c r="S77" s="3"/>
      <c r="T77" s="3"/>
      <c r="U77" s="3"/>
      <c r="V77" s="3"/>
      <c r="W77" s="3"/>
      <c r="X77" s="3"/>
    </row>
    <row r="78" spans="2:24">
      <c r="B78" s="1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"/>
      <c r="S78" s="3"/>
      <c r="T78" s="3"/>
      <c r="U78" s="3"/>
      <c r="V78" s="3"/>
      <c r="W78" s="3"/>
      <c r="X78" s="3"/>
    </row>
    <row r="79" spans="2:24">
      <c r="B79" s="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</sheetData>
  <sheetProtection password="EED9" sheet="1" objects="1" scenarios="1" selectLockedCells="1"/>
  <mergeCells count="68">
    <mergeCell ref="AG40:AG43"/>
    <mergeCell ref="B47:B50"/>
    <mergeCell ref="C47:D50"/>
    <mergeCell ref="AE43:AF43"/>
    <mergeCell ref="U43:V43"/>
    <mergeCell ref="AE40:AF40"/>
    <mergeCell ref="C44:M44"/>
    <mergeCell ref="N44:Q44"/>
    <mergeCell ref="R44:T44"/>
    <mergeCell ref="U44:V44"/>
    <mergeCell ref="W44:X44"/>
    <mergeCell ref="Z44:AB44"/>
    <mergeCell ref="AE44:AF44"/>
    <mergeCell ref="C43:D43"/>
    <mergeCell ref="E43:F43"/>
    <mergeCell ref="G43:H43"/>
    <mergeCell ref="I43:M43"/>
    <mergeCell ref="N43:Q43"/>
    <mergeCell ref="R43:T43"/>
    <mergeCell ref="W43:X43"/>
    <mergeCell ref="Z43:AB43"/>
    <mergeCell ref="N40:Q40"/>
    <mergeCell ref="R40:T40"/>
    <mergeCell ref="U40:V40"/>
    <mergeCell ref="W40:X40"/>
    <mergeCell ref="Z40:AB40"/>
    <mergeCell ref="E40:F40"/>
    <mergeCell ref="G40:H40"/>
    <mergeCell ref="C40:D40"/>
    <mergeCell ref="I40:M40"/>
    <mergeCell ref="AH1:AH3"/>
    <mergeCell ref="Z1:AB1"/>
    <mergeCell ref="AE1:AF1"/>
    <mergeCell ref="W1:X1"/>
    <mergeCell ref="AE2:AF2"/>
    <mergeCell ref="AE39:AF39"/>
    <mergeCell ref="Z2:AB2"/>
    <mergeCell ref="Z39:AB39"/>
    <mergeCell ref="R39:T39"/>
    <mergeCell ref="U39:V39"/>
    <mergeCell ref="W39:X39"/>
    <mergeCell ref="C39:M39"/>
    <mergeCell ref="A1:B1"/>
    <mergeCell ref="C1:M1"/>
    <mergeCell ref="N1:Q1"/>
    <mergeCell ref="R1:T1"/>
    <mergeCell ref="U1:V1"/>
    <mergeCell ref="N39:Q39"/>
    <mergeCell ref="E2:F2"/>
    <mergeCell ref="A27:A32"/>
    <mergeCell ref="A33:A38"/>
    <mergeCell ref="U2:V2"/>
    <mergeCell ref="A22:A26"/>
    <mergeCell ref="W2:X2"/>
    <mergeCell ref="A2:B3"/>
    <mergeCell ref="A4:A10"/>
    <mergeCell ref="A11:A15"/>
    <mergeCell ref="A16:A21"/>
    <mergeCell ref="R2:T2"/>
    <mergeCell ref="N2:Q2"/>
    <mergeCell ref="I2:M2"/>
    <mergeCell ref="G2:H2"/>
    <mergeCell ref="C2:D2"/>
    <mergeCell ref="C46:T46"/>
    <mergeCell ref="U46:AG46"/>
    <mergeCell ref="B45:B46"/>
    <mergeCell ref="C45:T45"/>
    <mergeCell ref="U45:AG4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8"/>
  <sheetViews>
    <sheetView topLeftCell="A6" zoomScale="70" zoomScaleNormal="70" workbookViewId="0">
      <selection activeCell="L15" sqref="L15"/>
    </sheetView>
  </sheetViews>
  <sheetFormatPr baseColWidth="10" defaultRowHeight="15"/>
  <cols>
    <col min="2" max="2" width="42.42578125" customWidth="1"/>
    <col min="3" max="3" width="10.140625" customWidth="1"/>
    <col min="4" max="4" width="12.42578125" customWidth="1"/>
    <col min="5" max="5" width="23.85546875" customWidth="1"/>
    <col min="6" max="6" width="15.7109375" customWidth="1"/>
    <col min="7" max="7" width="15.28515625" customWidth="1"/>
    <col min="8" max="8" width="16.28515625" customWidth="1"/>
    <col min="9" max="9" width="12.42578125" customWidth="1"/>
    <col min="10" max="10" width="24.85546875" customWidth="1"/>
  </cols>
  <sheetData>
    <row r="1" spans="1:7" ht="70.5" customHeight="1">
      <c r="C1" s="187" t="s">
        <v>76</v>
      </c>
      <c r="D1" s="187"/>
      <c r="E1" s="188"/>
      <c r="F1" s="183" t="s">
        <v>88</v>
      </c>
      <c r="G1" s="184"/>
    </row>
    <row r="2" spans="1:7">
      <c r="A2" s="192" t="s">
        <v>0</v>
      </c>
      <c r="B2" s="193"/>
      <c r="C2" s="189" t="s">
        <v>77</v>
      </c>
      <c r="D2" s="190"/>
      <c r="E2" s="191"/>
      <c r="F2" s="185" t="s">
        <v>90</v>
      </c>
      <c r="G2" s="186"/>
    </row>
    <row r="3" spans="1:7" ht="15.75" thickBot="1">
      <c r="A3" s="194"/>
      <c r="B3" s="195"/>
      <c r="C3" s="73" t="s">
        <v>78</v>
      </c>
      <c r="D3" s="73" t="s">
        <v>79</v>
      </c>
      <c r="E3" s="74" t="s">
        <v>80</v>
      </c>
      <c r="F3" s="75" t="s">
        <v>84</v>
      </c>
      <c r="G3" s="76" t="s">
        <v>85</v>
      </c>
    </row>
    <row r="4" spans="1:7" ht="15.75" thickBot="1">
      <c r="A4" s="196" t="s">
        <v>55</v>
      </c>
      <c r="B4" s="65" t="s">
        <v>11</v>
      </c>
      <c r="C4" s="77" t="s">
        <v>69</v>
      </c>
      <c r="D4" s="78"/>
      <c r="E4" s="79" t="s">
        <v>69</v>
      </c>
      <c r="F4" s="79"/>
      <c r="G4" s="79"/>
    </row>
    <row r="5" spans="1:7" ht="15.75" thickBot="1">
      <c r="A5" s="197"/>
      <c r="B5" s="66" t="s">
        <v>12</v>
      </c>
      <c r="C5" s="77" t="s">
        <v>69</v>
      </c>
      <c r="D5" s="78" t="s">
        <v>69</v>
      </c>
      <c r="E5" s="79"/>
      <c r="F5" s="80"/>
      <c r="G5" s="79"/>
    </row>
    <row r="6" spans="1:7" ht="15.75" thickBot="1">
      <c r="A6" s="197"/>
      <c r="B6" s="66" t="s">
        <v>13</v>
      </c>
      <c r="C6" s="77" t="s">
        <v>69</v>
      </c>
      <c r="D6" s="78" t="s">
        <v>69</v>
      </c>
      <c r="E6" s="79"/>
      <c r="F6" s="79" t="s">
        <v>69</v>
      </c>
      <c r="G6" s="79"/>
    </row>
    <row r="7" spans="1:7" ht="15.75" thickBot="1">
      <c r="A7" s="197"/>
      <c r="B7" s="66" t="s">
        <v>22</v>
      </c>
      <c r="C7" s="77" t="s">
        <v>69</v>
      </c>
      <c r="D7" s="78"/>
      <c r="E7" s="79"/>
      <c r="F7" s="79"/>
      <c r="G7" s="79"/>
    </row>
    <row r="8" spans="1:7" ht="15.75" thickBot="1">
      <c r="A8" s="197"/>
      <c r="B8" s="66" t="s">
        <v>91</v>
      </c>
      <c r="C8" s="77" t="s">
        <v>69</v>
      </c>
      <c r="D8" s="78"/>
      <c r="E8" s="79"/>
      <c r="F8" s="79" t="s">
        <v>69</v>
      </c>
      <c r="G8" s="79"/>
    </row>
    <row r="9" spans="1:7" ht="15.75" thickBot="1">
      <c r="A9" s="197"/>
      <c r="B9" s="66" t="s">
        <v>14</v>
      </c>
      <c r="C9" s="77"/>
      <c r="D9" s="78"/>
      <c r="E9" s="79"/>
      <c r="F9" s="79"/>
      <c r="G9" s="79"/>
    </row>
    <row r="10" spans="1:7" ht="15.75" thickBot="1">
      <c r="A10" s="198"/>
      <c r="B10" s="66" t="s">
        <v>15</v>
      </c>
      <c r="C10" s="77" t="s">
        <v>69</v>
      </c>
      <c r="D10" s="78" t="s">
        <v>69</v>
      </c>
      <c r="E10" s="79" t="s">
        <v>69</v>
      </c>
      <c r="F10" s="79" t="s">
        <v>69</v>
      </c>
      <c r="G10" s="79"/>
    </row>
    <row r="11" spans="1:7" ht="15.75" thickBot="1">
      <c r="A11" s="199" t="s">
        <v>56</v>
      </c>
      <c r="B11" s="67" t="s">
        <v>16</v>
      </c>
      <c r="C11" s="77" t="s">
        <v>69</v>
      </c>
      <c r="D11" s="78" t="s">
        <v>69</v>
      </c>
      <c r="E11" s="79" t="s">
        <v>69</v>
      </c>
      <c r="F11" s="79" t="s">
        <v>69</v>
      </c>
      <c r="G11" s="79"/>
    </row>
    <row r="12" spans="1:7" ht="15.75" thickBot="1">
      <c r="A12" s="200"/>
      <c r="B12" s="67" t="s">
        <v>17</v>
      </c>
      <c r="C12" s="77" t="s">
        <v>69</v>
      </c>
      <c r="D12" s="78" t="s">
        <v>69</v>
      </c>
      <c r="E12" s="79"/>
      <c r="F12" s="79"/>
      <c r="G12" s="79"/>
    </row>
    <row r="13" spans="1:7" ht="15.75" thickBot="1">
      <c r="A13" s="200"/>
      <c r="B13" s="67" t="s">
        <v>18</v>
      </c>
      <c r="C13" s="77" t="s">
        <v>69</v>
      </c>
      <c r="D13" s="78"/>
      <c r="E13" s="79" t="s">
        <v>69</v>
      </c>
      <c r="F13" s="79" t="s">
        <v>69</v>
      </c>
      <c r="G13" s="79" t="s">
        <v>69</v>
      </c>
    </row>
    <row r="14" spans="1:7" ht="15.75" thickBot="1">
      <c r="A14" s="200"/>
      <c r="B14" s="67" t="s">
        <v>19</v>
      </c>
      <c r="C14" s="77"/>
      <c r="D14" s="78"/>
      <c r="E14" s="79"/>
      <c r="F14" s="79"/>
      <c r="G14" s="79"/>
    </row>
    <row r="15" spans="1:7" ht="15.75" thickBot="1">
      <c r="A15" s="201"/>
      <c r="B15" s="67" t="s">
        <v>20</v>
      </c>
      <c r="C15" s="77"/>
      <c r="D15" s="78" t="s">
        <v>69</v>
      </c>
      <c r="E15" s="79"/>
      <c r="F15" s="79"/>
      <c r="G15" s="79"/>
    </row>
    <row r="16" spans="1:7" ht="15.75" thickBot="1">
      <c r="A16" s="202" t="s">
        <v>57</v>
      </c>
      <c r="B16" s="68" t="s">
        <v>23</v>
      </c>
      <c r="C16" s="77" t="s">
        <v>69</v>
      </c>
      <c r="D16" s="78"/>
      <c r="E16" s="79"/>
      <c r="F16" s="79" t="s">
        <v>69</v>
      </c>
      <c r="G16" s="79"/>
    </row>
    <row r="17" spans="1:7" ht="15.75" thickBot="1">
      <c r="A17" s="203"/>
      <c r="B17" s="68" t="s">
        <v>24</v>
      </c>
      <c r="C17" s="77"/>
      <c r="D17" s="78"/>
      <c r="E17" s="79"/>
      <c r="F17" s="79" t="s">
        <v>69</v>
      </c>
      <c r="G17" s="79" t="s">
        <v>69</v>
      </c>
    </row>
    <row r="18" spans="1:7" ht="15.75" thickBot="1">
      <c r="A18" s="203"/>
      <c r="B18" s="68" t="s">
        <v>25</v>
      </c>
      <c r="C18" s="77"/>
      <c r="D18" s="78"/>
      <c r="E18" s="79"/>
      <c r="F18" s="79" t="s">
        <v>69</v>
      </c>
      <c r="G18" s="79"/>
    </row>
    <row r="19" spans="1:7" ht="15.75" thickBot="1">
      <c r="A19" s="203"/>
      <c r="B19" s="68" t="s">
        <v>26</v>
      </c>
      <c r="C19" s="77"/>
      <c r="D19" s="78"/>
      <c r="E19" s="79"/>
      <c r="F19" s="79"/>
      <c r="G19" s="79"/>
    </row>
    <row r="20" spans="1:7" ht="15.75" thickBot="1">
      <c r="A20" s="203"/>
      <c r="B20" s="68" t="s">
        <v>27</v>
      </c>
      <c r="C20" s="77"/>
      <c r="D20" s="78"/>
      <c r="E20" s="79"/>
      <c r="F20" s="79"/>
      <c r="G20" s="79"/>
    </row>
    <row r="21" spans="1:7" ht="15.75" thickBot="1">
      <c r="A21" s="204"/>
      <c r="B21" s="68" t="s">
        <v>28</v>
      </c>
      <c r="C21" s="77" t="s">
        <v>69</v>
      </c>
      <c r="D21" s="78"/>
      <c r="E21" s="79" t="s">
        <v>69</v>
      </c>
      <c r="F21" s="79"/>
      <c r="G21" s="79" t="s">
        <v>69</v>
      </c>
    </row>
    <row r="22" spans="1:7" ht="15.75" thickBot="1">
      <c r="A22" s="174" t="s">
        <v>58</v>
      </c>
      <c r="B22" s="69" t="s">
        <v>29</v>
      </c>
      <c r="C22" s="77"/>
      <c r="D22" s="78" t="s">
        <v>69</v>
      </c>
      <c r="E22" s="79"/>
      <c r="F22" s="79"/>
      <c r="G22" s="79"/>
    </row>
    <row r="23" spans="1:7" ht="15.75" thickBot="1">
      <c r="A23" s="175"/>
      <c r="B23" s="69" t="s">
        <v>30</v>
      </c>
      <c r="C23" s="77"/>
      <c r="D23" s="78"/>
      <c r="E23" s="79" t="s">
        <v>69</v>
      </c>
      <c r="F23" s="79"/>
      <c r="G23" s="79"/>
    </row>
    <row r="24" spans="1:7" ht="15.75" thickBot="1">
      <c r="A24" s="175"/>
      <c r="B24" s="69" t="s">
        <v>31</v>
      </c>
      <c r="C24" s="77"/>
      <c r="D24" s="78"/>
      <c r="E24" s="79"/>
      <c r="F24" s="79"/>
      <c r="G24" s="79"/>
    </row>
    <row r="25" spans="1:7" ht="15.75" thickBot="1">
      <c r="A25" s="175"/>
      <c r="B25" s="69" t="s">
        <v>32</v>
      </c>
      <c r="C25" s="77"/>
      <c r="D25" s="78"/>
      <c r="E25" s="79"/>
      <c r="F25" s="79"/>
      <c r="G25" s="79"/>
    </row>
    <row r="26" spans="1:7" ht="15.75" thickBot="1">
      <c r="A26" s="176"/>
      <c r="B26" s="69" t="s">
        <v>33</v>
      </c>
      <c r="C26" s="77"/>
      <c r="D26" s="78" t="s">
        <v>69</v>
      </c>
      <c r="E26" s="79"/>
      <c r="F26" s="79"/>
      <c r="G26" s="79"/>
    </row>
    <row r="27" spans="1:7" ht="15.75" thickBot="1">
      <c r="A27" s="177" t="s">
        <v>59</v>
      </c>
      <c r="B27" s="70" t="s">
        <v>34</v>
      </c>
      <c r="C27" s="77"/>
      <c r="D27" s="78"/>
      <c r="E27" s="79"/>
      <c r="F27" s="79"/>
      <c r="G27" s="79"/>
    </row>
    <row r="28" spans="1:7" ht="15.75" thickBot="1">
      <c r="A28" s="178"/>
      <c r="B28" s="70" t="s">
        <v>35</v>
      </c>
      <c r="C28" s="77" t="s">
        <v>69</v>
      </c>
      <c r="D28" s="78"/>
      <c r="E28" s="79" t="s">
        <v>69</v>
      </c>
      <c r="F28" s="79"/>
      <c r="G28" s="79"/>
    </row>
    <row r="29" spans="1:7" ht="15.75" thickBot="1">
      <c r="A29" s="178"/>
      <c r="B29" s="70" t="s">
        <v>92</v>
      </c>
      <c r="C29" s="77"/>
      <c r="D29" s="78"/>
      <c r="E29" s="79"/>
      <c r="F29" s="79" t="s">
        <v>69</v>
      </c>
      <c r="G29" s="79" t="s">
        <v>69</v>
      </c>
    </row>
    <row r="30" spans="1:7" ht="15.75" thickBot="1">
      <c r="A30" s="178"/>
      <c r="B30" s="70" t="s">
        <v>36</v>
      </c>
      <c r="C30" s="77"/>
      <c r="D30" s="78"/>
      <c r="E30" s="79"/>
      <c r="F30" s="79"/>
      <c r="G30" s="79"/>
    </row>
    <row r="31" spans="1:7" ht="15.75" thickBot="1">
      <c r="A31" s="178"/>
      <c r="B31" s="70" t="s">
        <v>37</v>
      </c>
      <c r="C31" s="77"/>
      <c r="D31" s="78"/>
      <c r="E31" s="79"/>
      <c r="F31" s="79" t="s">
        <v>69</v>
      </c>
      <c r="G31" s="79"/>
    </row>
    <row r="32" spans="1:7" ht="15.75" thickBot="1">
      <c r="A32" s="179"/>
      <c r="B32" s="70" t="s">
        <v>38</v>
      </c>
      <c r="C32" s="77"/>
      <c r="D32" s="78"/>
      <c r="E32" s="79"/>
      <c r="F32" s="79" t="s">
        <v>69</v>
      </c>
      <c r="G32" s="79"/>
    </row>
    <row r="33" spans="1:7" ht="15.75" thickBot="1">
      <c r="A33" s="180" t="s">
        <v>60</v>
      </c>
      <c r="B33" s="71" t="s">
        <v>39</v>
      </c>
      <c r="C33" s="77"/>
      <c r="D33" s="78"/>
      <c r="E33" s="79"/>
      <c r="F33" s="79" t="s">
        <v>69</v>
      </c>
      <c r="G33" s="79"/>
    </row>
    <row r="34" spans="1:7" ht="15.75" thickBot="1">
      <c r="A34" s="181"/>
      <c r="B34" s="71" t="s">
        <v>40</v>
      </c>
      <c r="C34" s="77"/>
      <c r="D34" s="78"/>
      <c r="E34" s="79"/>
      <c r="F34" s="79"/>
      <c r="G34" s="79"/>
    </row>
    <row r="35" spans="1:7" ht="15.75" thickBot="1">
      <c r="A35" s="181"/>
      <c r="B35" s="71" t="s">
        <v>41</v>
      </c>
      <c r="C35" s="77"/>
      <c r="D35" s="78" t="s">
        <v>69</v>
      </c>
      <c r="E35" s="79"/>
      <c r="F35" s="79" t="s">
        <v>69</v>
      </c>
      <c r="G35" s="79" t="s">
        <v>69</v>
      </c>
    </row>
    <row r="36" spans="1:7" ht="15.75" thickBot="1">
      <c r="A36" s="181"/>
      <c r="B36" s="71" t="s">
        <v>42</v>
      </c>
      <c r="C36" s="77"/>
      <c r="D36" s="78"/>
      <c r="E36" s="79"/>
      <c r="F36" s="79"/>
      <c r="G36" s="79"/>
    </row>
    <row r="37" spans="1:7" ht="15.75" thickBot="1">
      <c r="A37" s="181"/>
      <c r="B37" s="71" t="s">
        <v>43</v>
      </c>
      <c r="C37" s="77"/>
      <c r="D37" s="78"/>
      <c r="E37" s="79"/>
      <c r="F37" s="79"/>
      <c r="G37" s="79"/>
    </row>
    <row r="38" spans="1:7" ht="16.5" thickBot="1">
      <c r="A38" s="182"/>
      <c r="B38" s="72" t="s">
        <v>44</v>
      </c>
      <c r="C38" s="81"/>
      <c r="D38" s="82"/>
      <c r="E38" s="83"/>
      <c r="F38" s="79"/>
      <c r="G38" s="79"/>
    </row>
  </sheetData>
  <mergeCells count="11">
    <mergeCell ref="A22:A26"/>
    <mergeCell ref="A27:A32"/>
    <mergeCell ref="A33:A38"/>
    <mergeCell ref="F1:G1"/>
    <mergeCell ref="F2:G2"/>
    <mergeCell ref="C1:E1"/>
    <mergeCell ref="C2:E2"/>
    <mergeCell ref="A2:B3"/>
    <mergeCell ref="A4:A10"/>
    <mergeCell ref="A11:A15"/>
    <mergeCell ref="A16:A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INFORMACION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FRANCISCO.FARFAN</cp:lastModifiedBy>
  <dcterms:created xsi:type="dcterms:W3CDTF">2012-04-25T00:04:29Z</dcterms:created>
  <dcterms:modified xsi:type="dcterms:W3CDTF">2012-10-26T19:08:50Z</dcterms:modified>
</cp:coreProperties>
</file>